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860" tabRatio="697" activeTab="2"/>
  </bookViews>
  <sheets>
    <sheet name="economica2020" sheetId="1" r:id="rId1"/>
    <sheet name="administrativa2020" sheetId="2" r:id="rId2"/>
    <sheet name="administrativa (COG capitulo)" sheetId="10" r:id="rId3"/>
    <sheet name="funcional2020" sheetId="3" r:id="rId4"/>
  </sheets>
  <definedNames>
    <definedName name="_xlnm._FilterDatabase" localSheetId="2" hidden="1">'administrativa (COG capitulo)'!$A$6:$H$102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C27" i="2"/>
  <c r="D27" i="2"/>
  <c r="E27" i="2"/>
  <c r="D61" i="10" l="1"/>
  <c r="E56" i="10"/>
  <c r="D56" i="10"/>
  <c r="E51" i="10"/>
  <c r="D51" i="10"/>
  <c r="D46" i="10"/>
  <c r="E26" i="10"/>
  <c r="D26" i="10"/>
  <c r="E18" i="10"/>
  <c r="D18" i="10"/>
  <c r="J44" i="3" l="1"/>
  <c r="I44" i="3"/>
  <c r="H44" i="3"/>
  <c r="G44" i="3"/>
  <c r="H40" i="3"/>
  <c r="G40" i="3"/>
  <c r="H22" i="3"/>
  <c r="G22" i="3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7" i="3"/>
</calcChain>
</file>

<file path=xl/sharedStrings.xml><?xml version="1.0" encoding="utf-8"?>
<sst xmlns="http://schemas.openxmlformats.org/spreadsheetml/2006/main" count="382" uniqueCount="209">
  <si>
    <t>Categoria</t>
  </si>
  <si>
    <t>Autorizado  2019</t>
  </si>
  <si>
    <t>Estimado             2019</t>
  </si>
  <si>
    <t>Presupuesto  2020</t>
  </si>
  <si>
    <t>$</t>
  </si>
  <si>
    <t>%</t>
  </si>
  <si>
    <t>Gasto Corriente</t>
  </si>
  <si>
    <t>Gasto de Capital</t>
  </si>
  <si>
    <t>Amortizacion de la Deuda y Disminucion de Pasivos</t>
  </si>
  <si>
    <t>Pensiones y Jubiliaciones</t>
  </si>
  <si>
    <t>Participaciones</t>
  </si>
  <si>
    <t>Total</t>
  </si>
  <si>
    <t>Clasificación Adminsitrativa</t>
  </si>
  <si>
    <t>Clasificación Funcional</t>
  </si>
  <si>
    <t>Concepto</t>
  </si>
  <si>
    <t>DEUDA</t>
  </si>
  <si>
    <t>DIR. GRAL. PARA DES. INT. DE LA FAM.</t>
  </si>
  <si>
    <t>INVERSION EN OB. PUB. RECUR</t>
  </si>
  <si>
    <t>INVERSION EN OBRAS PUBLICAS</t>
  </si>
  <si>
    <t>INVERSIONES ACTIVO FIJO</t>
  </si>
  <si>
    <t>OBRAS TERMINADAS NO CAPITALIZABLES</t>
  </si>
  <si>
    <t>ORGANISMOS DESCENTRALIZADOS</t>
  </si>
  <si>
    <t>PREVISION SOCIAL</t>
  </si>
  <si>
    <t>REPUBLICANO AYUNTAMIENTO</t>
  </si>
  <si>
    <t>SEC. DE ADMINISTRACION</t>
  </si>
  <si>
    <t>SEC. DE CULTURA Y EDUCACION</t>
  </si>
  <si>
    <t>SEC. DE DESARROLLO SOCIAL</t>
  </si>
  <si>
    <t>SEC. DE FINANZAS Y TESORERIA</t>
  </si>
  <si>
    <t>SEC. DE LA CONTRALORIA</t>
  </si>
  <si>
    <t>SEC. DE OBRAS PUBLICAS</t>
  </si>
  <si>
    <t>SEC. DE ORDENAMIENTO Y DES. URBANO</t>
  </si>
  <si>
    <t>SEC. DE PART. CIUDADANA</t>
  </si>
  <si>
    <t>SEC. DE SEGURIDAD PUBLICA MPAL.</t>
  </si>
  <si>
    <t>SEC. DE SERV. PUBLICOS</t>
  </si>
  <si>
    <t>SEC. DEL REPUB. AYUNTAMIENTO</t>
  </si>
  <si>
    <t>SECRETARIA GENERAL</t>
  </si>
  <si>
    <t>SECRETARIA PARTICULAR</t>
  </si>
  <si>
    <t>UNIDAD DE GOBIERNO PARA RESULTADOS</t>
  </si>
  <si>
    <t>Total general</t>
  </si>
  <si>
    <t>01</t>
  </si>
  <si>
    <t>GOBIERNO</t>
  </si>
  <si>
    <t>0101</t>
  </si>
  <si>
    <t>Legislacion</t>
  </si>
  <si>
    <t>0102</t>
  </si>
  <si>
    <t>Justicia</t>
  </si>
  <si>
    <t>0103</t>
  </si>
  <si>
    <t>Coordinacion de la politica de gobierno</t>
  </si>
  <si>
    <t>0105</t>
  </si>
  <si>
    <t>Asuntos financieros y hacendarios</t>
  </si>
  <si>
    <t>0107</t>
  </si>
  <si>
    <t>Asuntos de orden publico y de seguridad interior</t>
  </si>
  <si>
    <t>0108</t>
  </si>
  <si>
    <t>Otros servicios generales</t>
  </si>
  <si>
    <t>02</t>
  </si>
  <si>
    <t>DESARROLLO SOCIAL</t>
  </si>
  <si>
    <t>0201</t>
  </si>
  <si>
    <t>Proteccion ambiental</t>
  </si>
  <si>
    <t>0202</t>
  </si>
  <si>
    <t>Vivienda y servicios a la comunidad</t>
  </si>
  <si>
    <t>0203</t>
  </si>
  <si>
    <t>Salud</t>
  </si>
  <si>
    <t>0204</t>
  </si>
  <si>
    <t>Recreacion, cultura y otras manifestaciones sociales</t>
  </si>
  <si>
    <t>0205</t>
  </si>
  <si>
    <t>Educacion</t>
  </si>
  <si>
    <t>0206</t>
  </si>
  <si>
    <t>Proteccion social</t>
  </si>
  <si>
    <t>0207</t>
  </si>
  <si>
    <t>Otros asuntos sociales</t>
  </si>
  <si>
    <t>03</t>
  </si>
  <si>
    <t>DESARROLLO ECONOMICO</t>
  </si>
  <si>
    <t>0309</t>
  </si>
  <si>
    <t>Otras industrias y otros asuntos economicos</t>
  </si>
  <si>
    <t>04</t>
  </si>
  <si>
    <t>OTRAS NO CLASIFICADAS EN FUNCIONES ANTERIORES</t>
  </si>
  <si>
    <t>0401</t>
  </si>
  <si>
    <t>Transacciones de la deuda publica / costo financiero de la deuda</t>
  </si>
  <si>
    <t>0402</t>
  </si>
  <si>
    <t>Transferencias,   participaciones   y   aportaciones   entre   diferentes nivele</t>
  </si>
  <si>
    <t>FINALIDAD</t>
  </si>
  <si>
    <t>FUNCION</t>
  </si>
  <si>
    <t>(Miles de Pesos)</t>
  </si>
  <si>
    <t>010101</t>
  </si>
  <si>
    <t>010201</t>
  </si>
  <si>
    <t>010301</t>
  </si>
  <si>
    <t xml:space="preserve">	Presidencia / Gubernatura</t>
  </si>
  <si>
    <t>010302</t>
  </si>
  <si>
    <t xml:space="preserve">	Politica Interior</t>
  </si>
  <si>
    <t>010303</t>
  </si>
  <si>
    <t>010304</t>
  </si>
  <si>
    <t>010305</t>
  </si>
  <si>
    <t xml:space="preserve">	Asuntos Juridicos</t>
  </si>
  <si>
    <t>010309</t>
  </si>
  <si>
    <t xml:space="preserve">	Otros</t>
  </si>
  <si>
    <t>010501</t>
  </si>
  <si>
    <t xml:space="preserve">	Asuntos Financieros</t>
  </si>
  <si>
    <t>010502</t>
  </si>
  <si>
    <t xml:space="preserve">	Asuntos Hacendarios</t>
  </si>
  <si>
    <t>010701</t>
  </si>
  <si>
    <t xml:space="preserve">	Policia</t>
  </si>
  <si>
    <t>010702</t>
  </si>
  <si>
    <t>010703</t>
  </si>
  <si>
    <t xml:space="preserve">	Otros Asuntos de Orden Publico y Seguridad</t>
  </si>
  <si>
    <t>010801</t>
  </si>
  <si>
    <t xml:space="preserve">	Servicios Registrales, Administrativos y Patrimoniales</t>
  </si>
  <si>
    <t>010803</t>
  </si>
  <si>
    <t>010805</t>
  </si>
  <si>
    <t>020101</t>
  </si>
  <si>
    <t>020103</t>
  </si>
  <si>
    <t>020106</t>
  </si>
  <si>
    <t>020201</t>
  </si>
  <si>
    <t>020202</t>
  </si>
  <si>
    <t xml:space="preserve">	Desarrollo Comunitario</t>
  </si>
  <si>
    <t>020204</t>
  </si>
  <si>
    <t xml:space="preserve">	Alumbrado Publico</t>
  </si>
  <si>
    <t>020206</t>
  </si>
  <si>
    <t xml:space="preserve">	Servicios Comunales</t>
  </si>
  <si>
    <t>020301</t>
  </si>
  <si>
    <t>020401</t>
  </si>
  <si>
    <t>020402</t>
  </si>
  <si>
    <t xml:space="preserve">	Cultura</t>
  </si>
  <si>
    <t>020501</t>
  </si>
  <si>
    <t>020506</t>
  </si>
  <si>
    <t xml:space="preserve">	Otros Servicios Educativos y Actividades Inherentes</t>
  </si>
  <si>
    <t>020602</t>
  </si>
  <si>
    <t xml:space="preserve">	Edad Avanzada</t>
  </si>
  <si>
    <t>020608</t>
  </si>
  <si>
    <t xml:space="preserve">	Otros Grupos Vulnerables</t>
  </si>
  <si>
    <t>020609</t>
  </si>
  <si>
    <t xml:space="preserve">	Otros de Seguridad Social y Asistencia Social</t>
  </si>
  <si>
    <t>020701</t>
  </si>
  <si>
    <t xml:space="preserve">	Otros Asuntos Sociales</t>
  </si>
  <si>
    <t>030903</t>
  </si>
  <si>
    <t>040101</t>
  </si>
  <si>
    <t xml:space="preserve">	Deuda Publica Interna</t>
  </si>
  <si>
    <t>040201</t>
  </si>
  <si>
    <t xml:space="preserve">	Transferencias entre Diferentes Niveles y Ordenes de Gobierno</t>
  </si>
  <si>
    <t>SUBFUNCION</t>
  </si>
  <si>
    <t xml:space="preserve">	Legislacion</t>
  </si>
  <si>
    <t xml:space="preserve">	Imparticion de Justicia</t>
  </si>
  <si>
    <t xml:space="preserve">	Proteccion Civil</t>
  </si>
  <si>
    <t xml:space="preserve">	Servicios de Comunicacion y Medios</t>
  </si>
  <si>
    <t xml:space="preserve">	Ordenacion de Desechos</t>
  </si>
  <si>
    <t xml:space="preserve">	Ordenacion de Aguas Residuales, Drenaje y Alcantarillado</t>
  </si>
  <si>
    <t xml:space="preserve">	Prestacion de Servicios de Salud a la Comunidad</t>
  </si>
  <si>
    <t xml:space="preserve">	Deporte y Recreacion</t>
  </si>
  <si>
    <t xml:space="preserve">	Otros Asuntos Economicos</t>
  </si>
  <si>
    <t xml:space="preserve">	Preservacion y Cuidado del Patrimonio Publico</t>
  </si>
  <si>
    <t xml:space="preserve">	Funcion Publica</t>
  </si>
  <si>
    <t>NOMFINALID</t>
  </si>
  <si>
    <t>NOMFUNCION</t>
  </si>
  <si>
    <t>NOMSUBFUN</t>
  </si>
  <si>
    <t xml:space="preserve">	Otros de Protcción Ambiental</t>
  </si>
  <si>
    <t xml:space="preserve">	Uranizaión</t>
  </si>
  <si>
    <t>020203</t>
  </si>
  <si>
    <t xml:space="preserve">	Abastecimiento de Agua</t>
  </si>
  <si>
    <t>020305</t>
  </si>
  <si>
    <t xml:space="preserve">	Proteccion Social en Salud</t>
  </si>
  <si>
    <t xml:space="preserve">	Educacion Basica</t>
  </si>
  <si>
    <t>PRESUPUESTO 2020</t>
  </si>
  <si>
    <t>Secretaría</t>
  </si>
  <si>
    <t>Capitulo</t>
  </si>
  <si>
    <t>4000</t>
  </si>
  <si>
    <t>Transferencias, asignaciones, subsidios y otras ayudas</t>
  </si>
  <si>
    <t>5000</t>
  </si>
  <si>
    <t>Bienes muebles, inmuebles e intangibles</t>
  </si>
  <si>
    <t>Total INVERSIONES ACTIVO FIJO</t>
  </si>
  <si>
    <t>6000</t>
  </si>
  <si>
    <t>Inversion publica</t>
  </si>
  <si>
    <t>Total INVERSION EN OBRAS PUBLICAS</t>
  </si>
  <si>
    <t>INVERSION EN OB. PUB. RECUR. FED.</t>
  </si>
  <si>
    <t>Total INVERSION EN OB. PUB. RECUR. FED.</t>
  </si>
  <si>
    <t>Total OBRAS TERMINADAS NO CAPITALIZABLES</t>
  </si>
  <si>
    <t>1000</t>
  </si>
  <si>
    <t>Servicios personales</t>
  </si>
  <si>
    <t>2000</t>
  </si>
  <si>
    <t>Materiales y suministros</t>
  </si>
  <si>
    <t>3000</t>
  </si>
  <si>
    <t>Servicios generales</t>
  </si>
  <si>
    <t>Total REPUBLICANO AYUNTAMIENTO</t>
  </si>
  <si>
    <t>Total SEC. DEL REPUB. AYUNTAMIENTO</t>
  </si>
  <si>
    <t>Total SEC. DE FINANZAS Y TESORERIA</t>
  </si>
  <si>
    <t>Total SEC. DE ADMINISTRACION</t>
  </si>
  <si>
    <t>Total SEC. DE CULTURA Y EDUCACION</t>
  </si>
  <si>
    <t>Total SEC. DE DESARROLLO SOCIAL</t>
  </si>
  <si>
    <t>Total SEC. DE ORDENAMIENTO Y DES. URBANO</t>
  </si>
  <si>
    <t>Total SEC. DE LA CONTRALORIA</t>
  </si>
  <si>
    <t>Total SEC. DE OBRAS PUBLICAS</t>
  </si>
  <si>
    <t>Total SEC. DE PART. CIUDADANA</t>
  </si>
  <si>
    <t>Total SEC. DE SEGURIDAD PUBLICA MPAL.</t>
  </si>
  <si>
    <t>Total SEC. DE SERV. PUBLICOS</t>
  </si>
  <si>
    <t>Total SECRETARIA PARTICULAR</t>
  </si>
  <si>
    <t>Total DIR. GRAL. PARA DES. INT. DE LA FAM.</t>
  </si>
  <si>
    <t>Total PREVISION SOCIAL</t>
  </si>
  <si>
    <t>Total ORGANISMOS DESCENTRALIZADOS</t>
  </si>
  <si>
    <t>Total SECRETARIA GENERAL</t>
  </si>
  <si>
    <t>Total UNIDAD DE GOBIERNO PARA RESULTADOS</t>
  </si>
  <si>
    <t>9000</t>
  </si>
  <si>
    <t>Deuda publica</t>
  </si>
  <si>
    <t>Total DEUDA</t>
  </si>
  <si>
    <t>https://www.sanpedro.gob.mx/transparencia/Archivos2020/PDF/DictamenPresupuestoEgresos2020.pdf</t>
  </si>
  <si>
    <t>Pag. 44</t>
  </si>
  <si>
    <t>Pag. 54</t>
  </si>
  <si>
    <t>Pag. 59-60</t>
  </si>
  <si>
    <t>Pag. 55-58</t>
  </si>
  <si>
    <t>AUTORIZADO 2019</t>
  </si>
  <si>
    <t>ESTIMADO 2019</t>
  </si>
  <si>
    <t>Clasificación Adminsitrativa / Objeto del Gasto  (Capitulo)</t>
  </si>
  <si>
    <t>Clasificación por Tipo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</si>
</sst>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_-;\-* #,##0.0_-;_-* &quot;-&quot;??_-;_-@_-"/>
    <numFmt numFmtId="166" formatCode="_-* #,##0_-;\-* #,##0_-;_-* &quot;-&quot;??_-;_-@_-"/>
    <numFmt numFmtId="167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167" fontId="0" fillId="0" borderId="1" xfId="0" applyNumberFormat="1" applyBorder="1"/>
    <xf numFmtId="166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2" applyNumberFormat="1" applyFont="1" applyBorder="1"/>
    <xf numFmtId="167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166" fontId="3" fillId="0" borderId="0" xfId="1" applyNumberFormat="1" applyFont="1"/>
    <xf numFmtId="0" fontId="3" fillId="2" borderId="0" xfId="0" applyFont="1" applyFill="1"/>
    <xf numFmtId="166" fontId="3" fillId="2" borderId="0" xfId="1" applyNumberFormat="1" applyFont="1" applyFill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66" fontId="5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 indent="3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66" fontId="4" fillId="0" borderId="1" xfId="0" applyNumberFormat="1" applyFont="1" applyBorder="1"/>
    <xf numFmtId="166" fontId="3" fillId="0" borderId="1" xfId="0" applyNumberFormat="1" applyFont="1" applyBorder="1"/>
    <xf numFmtId="165" fontId="3" fillId="0" borderId="1" xfId="0" applyNumberFormat="1" applyFont="1" applyBorder="1"/>
    <xf numFmtId="165" fontId="4" fillId="0" borderId="1" xfId="0" applyNumberFormat="1" applyFont="1" applyBorder="1"/>
    <xf numFmtId="43" fontId="5" fillId="0" borderId="1" xfId="0" applyNumberFormat="1" applyFont="1" applyBorder="1"/>
    <xf numFmtId="43" fontId="3" fillId="0" borderId="1" xfId="0" applyNumberFormat="1" applyFont="1" applyBorder="1"/>
    <xf numFmtId="0" fontId="6" fillId="0" borderId="0" xfId="3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166" fontId="3" fillId="0" borderId="1" xfId="1" applyNumberFormat="1" applyFont="1" applyBorder="1"/>
    <xf numFmtId="167" fontId="3" fillId="0" borderId="1" xfId="0" applyNumberFormat="1" applyFont="1" applyBorder="1"/>
    <xf numFmtId="164" fontId="4" fillId="0" borderId="1" xfId="2" applyNumberFormat="1" applyFont="1" applyBorder="1"/>
    <xf numFmtId="167" fontId="4" fillId="0" borderId="1" xfId="0" applyNumberFormat="1" applyFont="1" applyBorder="1"/>
    <xf numFmtId="0" fontId="7" fillId="0" borderId="0" xfId="3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1" applyNumberFormat="1" applyFont="1" applyBorder="1"/>
    <xf numFmtId="0" fontId="8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0/PDF/DictamenPresupuestoEgresos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pedro.gob.mx/transparencia/Archivos2020/PDF/DictamenPresupuestoEgresos202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anpedro.gob.mx/transparencia/Archivos2020/PDF/DictamenPresupuestoEgresos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anpedro.gob.mx/transparencia/Archivos2020/PDF/DictamenPresupuestoEgreso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zoomScale="75" zoomScaleNormal="75" workbookViewId="0">
      <selection activeCell="A23" sqref="A23"/>
    </sheetView>
  </sheetViews>
  <sheetFormatPr baseColWidth="10" defaultColWidth="11.5" defaultRowHeight="15" x14ac:dyDescent="0.2"/>
  <cols>
    <col min="1" max="1" width="58.5" style="10" customWidth="1"/>
    <col min="2" max="3" width="12.625" style="10" customWidth="1"/>
    <col min="4" max="4" width="14.625" style="10" customWidth="1"/>
    <col min="5" max="5" width="12.75" style="10" bestFit="1" customWidth="1"/>
    <col min="6" max="6" width="7.5" style="10" customWidth="1"/>
    <col min="7" max="16384" width="11.5" style="10"/>
  </cols>
  <sheetData>
    <row r="7" spans="1:6" ht="15.75" x14ac:dyDescent="0.25">
      <c r="A7" s="22" t="s">
        <v>208</v>
      </c>
    </row>
    <row r="8" spans="1:6" ht="15.75" x14ac:dyDescent="0.2">
      <c r="A8" s="42" t="s">
        <v>81</v>
      </c>
      <c r="B8" s="42"/>
      <c r="C8" s="42"/>
      <c r="D8" s="42"/>
      <c r="E8" s="42"/>
      <c r="F8" s="42"/>
    </row>
    <row r="9" spans="1:6" ht="31.5" x14ac:dyDescent="0.25">
      <c r="A9" s="19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30" t="s">
        <v>5</v>
      </c>
    </row>
    <row r="10" spans="1:6" x14ac:dyDescent="0.2">
      <c r="A10" s="31" t="s">
        <v>6</v>
      </c>
      <c r="B10" s="32">
        <v>2133664.0261699976</v>
      </c>
      <c r="C10" s="32">
        <v>1801296.76857253</v>
      </c>
      <c r="D10" s="32">
        <v>2574388.8389123259</v>
      </c>
      <c r="E10" s="32">
        <v>773092.0703397959</v>
      </c>
      <c r="F10" s="33">
        <v>42.918639717121486</v>
      </c>
    </row>
    <row r="11" spans="1:6" x14ac:dyDescent="0.2">
      <c r="A11" s="31" t="s">
        <v>7</v>
      </c>
      <c r="B11" s="32">
        <v>1448288.55058</v>
      </c>
      <c r="C11" s="32">
        <v>904834.10666333337</v>
      </c>
      <c r="D11" s="32">
        <v>1716658.9005596959</v>
      </c>
      <c r="E11" s="32">
        <v>811824.79389636253</v>
      </c>
      <c r="F11" s="33">
        <v>89.720843624037116</v>
      </c>
    </row>
    <row r="12" spans="1:6" x14ac:dyDescent="0.2">
      <c r="A12" s="31" t="s">
        <v>8</v>
      </c>
      <c r="B12" s="32">
        <v>9552.8529699999999</v>
      </c>
      <c r="C12" s="32">
        <v>9552.8529699999999</v>
      </c>
      <c r="D12" s="32">
        <v>9552.8529699999999</v>
      </c>
      <c r="E12" s="32">
        <v>0</v>
      </c>
      <c r="F12" s="33">
        <v>0</v>
      </c>
    </row>
    <row r="13" spans="1:6" x14ac:dyDescent="0.2">
      <c r="A13" s="31" t="s">
        <v>9</v>
      </c>
      <c r="B13" s="32">
        <v>145178.55528</v>
      </c>
      <c r="C13" s="32">
        <v>144774.14334999997</v>
      </c>
      <c r="D13" s="32">
        <v>168404.58255999995</v>
      </c>
      <c r="E13" s="32">
        <v>23630.439209999982</v>
      </c>
      <c r="F13" s="33">
        <v>16.322278732378347</v>
      </c>
    </row>
    <row r="14" spans="1:6" x14ac:dyDescent="0.2">
      <c r="A14" s="31" t="s">
        <v>10</v>
      </c>
      <c r="B14" s="32">
        <v>0</v>
      </c>
      <c r="C14" s="32">
        <v>0</v>
      </c>
      <c r="D14" s="32">
        <v>0</v>
      </c>
      <c r="E14" s="32">
        <v>0</v>
      </c>
      <c r="F14" s="33">
        <v>0</v>
      </c>
    </row>
    <row r="15" spans="1:6" ht="15.75" x14ac:dyDescent="0.25">
      <c r="A15" s="30" t="s">
        <v>11</v>
      </c>
      <c r="B15" s="34">
        <v>3736683.9849999975</v>
      </c>
      <c r="C15" s="34">
        <v>2860457.8715558634</v>
      </c>
      <c r="D15" s="34">
        <v>4469005.1750020226</v>
      </c>
      <c r="E15" s="34">
        <v>1608547.3034461592</v>
      </c>
      <c r="F15" s="35">
        <v>56.233909942929408</v>
      </c>
    </row>
    <row r="17" spans="1:6" x14ac:dyDescent="0.2">
      <c r="A17" s="36" t="s">
        <v>200</v>
      </c>
      <c r="F17" s="10" t="s">
        <v>201</v>
      </c>
    </row>
  </sheetData>
  <mergeCells count="1">
    <mergeCell ref="A8:F8"/>
  </mergeCells>
  <hyperlinks>
    <hyperlink ref="A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75" zoomScaleNormal="75" workbookViewId="0">
      <selection activeCell="F31" sqref="F31"/>
    </sheetView>
  </sheetViews>
  <sheetFormatPr baseColWidth="10" defaultRowHeight="15.75" x14ac:dyDescent="0.25"/>
  <cols>
    <col min="1" max="1" width="36.375" bestFit="1" customWidth="1"/>
    <col min="2" max="5" width="14" customWidth="1"/>
    <col min="6" max="6" width="12.25" bestFit="1" customWidth="1"/>
  </cols>
  <sheetData>
    <row r="1" spans="1:6" x14ac:dyDescent="0.25">
      <c r="A1" s="7" t="s">
        <v>12</v>
      </c>
    </row>
    <row r="2" spans="1:6" x14ac:dyDescent="0.25">
      <c r="A2" s="43" t="s">
        <v>81</v>
      </c>
      <c r="B2" s="43"/>
      <c r="C2" s="43"/>
      <c r="D2" s="43"/>
      <c r="E2" s="43"/>
      <c r="F2" s="43"/>
    </row>
    <row r="3" spans="1:6" s="9" customFormat="1" ht="31.5" x14ac:dyDescent="0.25">
      <c r="A3" s="8" t="s">
        <v>14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x14ac:dyDescent="0.25">
      <c r="A4" s="1" t="s">
        <v>16</v>
      </c>
      <c r="B4" s="3">
        <v>85545.139612702347</v>
      </c>
      <c r="C4" s="3">
        <v>81681.926237920954</v>
      </c>
      <c r="D4" s="3">
        <v>116389.19857626017</v>
      </c>
      <c r="E4" s="3">
        <v>34707.272338339215</v>
      </c>
      <c r="F4" s="2">
        <v>42.490761343268012</v>
      </c>
    </row>
    <row r="5" spans="1:6" x14ac:dyDescent="0.25">
      <c r="A5" s="1" t="s">
        <v>23</v>
      </c>
      <c r="B5" s="3">
        <v>13128.472031998237</v>
      </c>
      <c r="C5" s="3">
        <v>12668.569806227875</v>
      </c>
      <c r="D5" s="3">
        <v>20410.285359651178</v>
      </c>
      <c r="E5" s="3">
        <v>7741.7155534233025</v>
      </c>
      <c r="F5" s="2">
        <v>61.109625410261145</v>
      </c>
    </row>
    <row r="6" spans="1:6" x14ac:dyDescent="0.25">
      <c r="A6" s="1" t="s">
        <v>24</v>
      </c>
      <c r="B6" s="3">
        <v>91500.96791217284</v>
      </c>
      <c r="C6" s="3">
        <v>87331.6184043994</v>
      </c>
      <c r="D6" s="3">
        <v>117833.55322799474</v>
      </c>
      <c r="E6" s="3">
        <v>30501.934823595337</v>
      </c>
      <c r="F6" s="2">
        <v>34.92656540767689</v>
      </c>
    </row>
    <row r="7" spans="1:6" x14ac:dyDescent="0.25">
      <c r="A7" s="1" t="s">
        <v>25</v>
      </c>
      <c r="B7" s="3">
        <v>140110.40594071324</v>
      </c>
      <c r="C7" s="3">
        <v>136833.73746260357</v>
      </c>
      <c r="D7" s="3">
        <v>183421.23183216839</v>
      </c>
      <c r="E7" s="3">
        <v>46587.494369564811</v>
      </c>
      <c r="F7" s="2">
        <v>34.046789361649267</v>
      </c>
    </row>
    <row r="8" spans="1:6" x14ac:dyDescent="0.25">
      <c r="A8" s="1" t="s">
        <v>26</v>
      </c>
      <c r="B8" s="3">
        <v>58232.611176321181</v>
      </c>
      <c r="C8" s="3">
        <v>53367.99462838754</v>
      </c>
      <c r="D8" s="3">
        <v>81379.652366356939</v>
      </c>
      <c r="E8" s="3">
        <v>28011.657737969399</v>
      </c>
      <c r="F8" s="2">
        <v>52.487746509908064</v>
      </c>
    </row>
    <row r="9" spans="1:6" x14ac:dyDescent="0.25">
      <c r="A9" s="1" t="s">
        <v>27</v>
      </c>
      <c r="B9" s="3">
        <v>167666.99859790044</v>
      </c>
      <c r="C9" s="3">
        <v>110743.89624943036</v>
      </c>
      <c r="D9" s="3">
        <v>125634.07516191101</v>
      </c>
      <c r="E9" s="3">
        <v>14890.178912480653</v>
      </c>
      <c r="F9" s="2">
        <v>13.445597831363321</v>
      </c>
    </row>
    <row r="10" spans="1:6" x14ac:dyDescent="0.25">
      <c r="A10" s="1" t="s">
        <v>28</v>
      </c>
      <c r="B10" s="3">
        <v>56035.722794398323</v>
      </c>
      <c r="C10" s="3">
        <v>40291.470309429664</v>
      </c>
      <c r="D10" s="3">
        <v>48771.482886258484</v>
      </c>
      <c r="E10" s="3">
        <v>8480.0125768288199</v>
      </c>
      <c r="F10" s="2">
        <v>21.046669460568658</v>
      </c>
    </row>
    <row r="11" spans="1:6" x14ac:dyDescent="0.25">
      <c r="A11" s="1" t="s">
        <v>29</v>
      </c>
      <c r="B11" s="3">
        <v>35397.137348528471</v>
      </c>
      <c r="C11" s="3">
        <v>35006.563287425663</v>
      </c>
      <c r="D11" s="3">
        <v>55694.82358560276</v>
      </c>
      <c r="E11" s="3">
        <v>20688.260298177098</v>
      </c>
      <c r="F11" s="2">
        <v>59.098232889397373</v>
      </c>
    </row>
    <row r="12" spans="1:6" x14ac:dyDescent="0.25">
      <c r="A12" s="1" t="s">
        <v>30</v>
      </c>
      <c r="B12" s="3">
        <v>74856.941139779708</v>
      </c>
      <c r="C12" s="3">
        <v>73559.386106008562</v>
      </c>
      <c r="D12" s="3">
        <v>106720.4914105677</v>
      </c>
      <c r="E12" s="3">
        <v>33161.10530455914</v>
      </c>
      <c r="F12" s="2">
        <v>45.080726009281413</v>
      </c>
    </row>
    <row r="13" spans="1:6" x14ac:dyDescent="0.25">
      <c r="A13" s="1" t="s">
        <v>31</v>
      </c>
      <c r="B13" s="3">
        <v>30799.103352054441</v>
      </c>
      <c r="C13" s="3">
        <v>31880.522190260483</v>
      </c>
      <c r="D13" s="3">
        <v>47480.548400492655</v>
      </c>
      <c r="E13" s="3">
        <v>15600.026210232172</v>
      </c>
      <c r="F13" s="2">
        <v>48.932781330031005</v>
      </c>
    </row>
    <row r="14" spans="1:6" x14ac:dyDescent="0.25">
      <c r="A14" s="1" t="s">
        <v>32</v>
      </c>
      <c r="B14" s="3">
        <v>499972.33900197153</v>
      </c>
      <c r="C14" s="3">
        <v>465590.70810445643</v>
      </c>
      <c r="D14" s="3">
        <v>631622.47070524434</v>
      </c>
      <c r="E14" s="3">
        <v>166031.76260078792</v>
      </c>
      <c r="F14" s="2">
        <v>35.660454495912816</v>
      </c>
    </row>
    <row r="15" spans="1:6" x14ac:dyDescent="0.25">
      <c r="A15" s="1" t="s">
        <v>33</v>
      </c>
      <c r="B15" s="3">
        <v>543826.87748739286</v>
      </c>
      <c r="C15" s="3">
        <v>428545.83668858296</v>
      </c>
      <c r="D15" s="3">
        <v>536509.90598831861</v>
      </c>
      <c r="E15" s="3">
        <v>107964.06929973565</v>
      </c>
      <c r="F15" s="2">
        <v>25.193120561848168</v>
      </c>
    </row>
    <row r="16" spans="1:6" x14ac:dyDescent="0.25">
      <c r="A16" s="1" t="s">
        <v>34</v>
      </c>
      <c r="B16" s="3">
        <v>111615.66999897655</v>
      </c>
      <c r="C16" s="3">
        <v>107728.58767672947</v>
      </c>
      <c r="D16" s="3">
        <v>135368.26961977678</v>
      </c>
      <c r="E16" s="3">
        <v>27639.681943047312</v>
      </c>
      <c r="F16" s="2">
        <v>25.65677554966943</v>
      </c>
    </row>
    <row r="17" spans="1:6" x14ac:dyDescent="0.25">
      <c r="A17" s="1" t="s">
        <v>35</v>
      </c>
      <c r="B17" s="3">
        <v>21687.406368809538</v>
      </c>
      <c r="C17" s="3">
        <v>19802.03836997462</v>
      </c>
      <c r="D17" s="3">
        <v>40786.950537001729</v>
      </c>
      <c r="E17" s="3">
        <v>20984.912167027109</v>
      </c>
      <c r="F17" s="2">
        <v>105.97349512687569</v>
      </c>
    </row>
    <row r="18" spans="1:6" x14ac:dyDescent="0.25">
      <c r="A18" s="1" t="s">
        <v>36</v>
      </c>
      <c r="B18" s="3">
        <v>19996.634920576471</v>
      </c>
      <c r="C18" s="3">
        <v>18717.727405120004</v>
      </c>
      <c r="D18" s="3">
        <v>23878.746576924837</v>
      </c>
      <c r="E18" s="3">
        <v>5161.0191718048336</v>
      </c>
      <c r="F18" s="2">
        <v>27.572894187961626</v>
      </c>
    </row>
    <row r="19" spans="1:6" x14ac:dyDescent="0.25">
      <c r="A19" s="1" t="s">
        <v>37</v>
      </c>
      <c r="B19" s="3">
        <v>18046.989332539797</v>
      </c>
      <c r="C19" s="3">
        <v>15661.019370049642</v>
      </c>
      <c r="D19" s="3">
        <v>21186.952255054923</v>
      </c>
      <c r="E19" s="3">
        <v>5525.9328850052807</v>
      </c>
      <c r="F19" s="2">
        <v>35.284630932601701</v>
      </c>
    </row>
    <row r="20" spans="1:6" x14ac:dyDescent="0.25">
      <c r="A20" s="1" t="s">
        <v>15</v>
      </c>
      <c r="B20" s="3">
        <v>9552.8529699999999</v>
      </c>
      <c r="C20" s="3">
        <v>9552.8529699999999</v>
      </c>
      <c r="D20" s="3">
        <v>9552.8529699999999</v>
      </c>
      <c r="E20" s="3">
        <v>0</v>
      </c>
      <c r="F20" s="2">
        <v>0</v>
      </c>
    </row>
    <row r="21" spans="1:6" x14ac:dyDescent="0.25">
      <c r="A21" s="1" t="s">
        <v>17</v>
      </c>
      <c r="B21" s="3">
        <v>39302.193750000006</v>
      </c>
      <c r="C21" s="3">
        <v>0</v>
      </c>
      <c r="D21" s="3">
        <v>0</v>
      </c>
      <c r="E21" s="3">
        <v>0</v>
      </c>
      <c r="F21" s="2">
        <v>0</v>
      </c>
    </row>
    <row r="22" spans="1:6" x14ac:dyDescent="0.25">
      <c r="A22" s="1" t="s">
        <v>18</v>
      </c>
      <c r="B22" s="3">
        <v>1050081.2743500003</v>
      </c>
      <c r="C22" s="3">
        <v>696780.84351000004</v>
      </c>
      <c r="D22" s="3">
        <v>1484157.8360000001</v>
      </c>
      <c r="E22" s="3">
        <v>787376.99249000009</v>
      </c>
      <c r="F22" s="2">
        <v>113.00210099399783</v>
      </c>
    </row>
    <row r="23" spans="1:6" x14ac:dyDescent="0.25">
      <c r="A23" s="1" t="s">
        <v>19</v>
      </c>
      <c r="B23" s="3">
        <v>365983.02172000002</v>
      </c>
      <c r="C23" s="3">
        <v>204156.64675333339</v>
      </c>
      <c r="D23" s="3">
        <v>232501.06455969601</v>
      </c>
      <c r="E23" s="3">
        <v>28344.417806362617</v>
      </c>
      <c r="F23" s="2">
        <v>13.883661520268298</v>
      </c>
    </row>
    <row r="24" spans="1:6" x14ac:dyDescent="0.25">
      <c r="A24" s="1" t="s">
        <v>20</v>
      </c>
      <c r="B24" s="3">
        <v>0</v>
      </c>
      <c r="C24" s="3">
        <v>4000</v>
      </c>
      <c r="D24" s="3">
        <v>0</v>
      </c>
      <c r="E24" s="3">
        <v>-4000</v>
      </c>
      <c r="F24" s="2">
        <v>-100</v>
      </c>
    </row>
    <row r="25" spans="1:6" x14ac:dyDescent="0.25">
      <c r="A25" s="1" t="s">
        <v>21</v>
      </c>
      <c r="B25" s="3">
        <v>158166.66991</v>
      </c>
      <c r="C25" s="3">
        <v>81861.782675519993</v>
      </c>
      <c r="D25" s="3">
        <v>281400.20042274403</v>
      </c>
      <c r="E25" s="3">
        <v>199538.41774722404</v>
      </c>
      <c r="F25" s="2">
        <v>243.75039392697485</v>
      </c>
    </row>
    <row r="26" spans="1:6" x14ac:dyDescent="0.25">
      <c r="A26" s="1" t="s">
        <v>22</v>
      </c>
      <c r="B26" s="3">
        <v>145178.55528</v>
      </c>
      <c r="C26" s="3">
        <v>144694.14334999997</v>
      </c>
      <c r="D26" s="3">
        <v>168304.58255999995</v>
      </c>
      <c r="E26" s="3">
        <v>23610.439209999982</v>
      </c>
      <c r="F26" s="2">
        <v>16.317480903763194</v>
      </c>
    </row>
    <row r="27" spans="1:6" x14ac:dyDescent="0.25">
      <c r="A27" s="4" t="s">
        <v>38</v>
      </c>
      <c r="B27" s="5">
        <f>SUM(B4:B26)</f>
        <v>3736683.9849968366</v>
      </c>
      <c r="C27" s="5">
        <f>SUM(C4:C26)</f>
        <v>2860457.8715558606</v>
      </c>
      <c r="D27" s="5">
        <f>SUM(D4:D26)</f>
        <v>4469005.1750020254</v>
      </c>
      <c r="E27" s="5">
        <f>SUM(E4:E26)</f>
        <v>1608547.3034461646</v>
      </c>
      <c r="F27" s="6">
        <v>56.233909942929692</v>
      </c>
    </row>
    <row r="30" spans="1:6" x14ac:dyDescent="0.25">
      <c r="A30" s="29" t="s">
        <v>200</v>
      </c>
      <c r="F30" t="s">
        <v>202</v>
      </c>
    </row>
  </sheetData>
  <mergeCells count="1">
    <mergeCell ref="A2:F2"/>
  </mergeCells>
  <hyperlinks>
    <hyperlink ref="A3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5"/>
  <sheetViews>
    <sheetView tabSelected="1" zoomScale="75" zoomScaleNormal="75" workbookViewId="0">
      <selection activeCell="A2" sqref="A2"/>
    </sheetView>
  </sheetViews>
  <sheetFormatPr baseColWidth="10" defaultRowHeight="15" x14ac:dyDescent="0.2"/>
  <cols>
    <col min="1" max="1" width="41.125" style="10" bestFit="1" customWidth="1"/>
    <col min="2" max="2" width="5.125" style="10" bestFit="1" customWidth="1"/>
    <col min="3" max="3" width="36.5" style="37" customWidth="1"/>
    <col min="4" max="7" width="13.5" style="10" customWidth="1"/>
    <col min="8" max="8" width="7.625" style="10" bestFit="1" customWidth="1"/>
    <col min="9" max="16384" width="11" style="10"/>
  </cols>
  <sheetData>
    <row r="4" spans="1:8" ht="15.75" x14ac:dyDescent="0.25">
      <c r="A4" s="22" t="s">
        <v>207</v>
      </c>
    </row>
    <row r="5" spans="1:8" ht="15.75" x14ac:dyDescent="0.2">
      <c r="A5" s="42" t="s">
        <v>81</v>
      </c>
      <c r="B5" s="42"/>
      <c r="C5" s="42"/>
      <c r="D5" s="42"/>
      <c r="E5" s="42"/>
      <c r="F5" s="42"/>
      <c r="G5" s="42"/>
      <c r="H5" s="42"/>
    </row>
    <row r="6" spans="1:8" s="37" customFormat="1" ht="31.5" x14ac:dyDescent="0.25">
      <c r="A6" s="19" t="s">
        <v>160</v>
      </c>
      <c r="B6" s="19"/>
      <c r="C6" s="19" t="s">
        <v>161</v>
      </c>
      <c r="D6" s="19" t="s">
        <v>1</v>
      </c>
      <c r="E6" s="19" t="s">
        <v>2</v>
      </c>
      <c r="F6" s="19" t="s">
        <v>3</v>
      </c>
      <c r="G6" s="19" t="s">
        <v>4</v>
      </c>
      <c r="H6" s="19" t="s">
        <v>5</v>
      </c>
    </row>
    <row r="7" spans="1:8" x14ac:dyDescent="0.2">
      <c r="A7" s="31" t="s">
        <v>23</v>
      </c>
      <c r="B7" s="31" t="s">
        <v>173</v>
      </c>
      <c r="C7" s="38" t="s">
        <v>174</v>
      </c>
      <c r="D7" s="32">
        <v>11529.957531998232</v>
      </c>
      <c r="E7" s="32">
        <v>10931.095926227879</v>
      </c>
      <c r="F7" s="32">
        <v>17706.626932393843</v>
      </c>
      <c r="G7" s="32">
        <v>6775.5310061659638</v>
      </c>
      <c r="H7" s="33">
        <v>61.984004640457634</v>
      </c>
    </row>
    <row r="8" spans="1:8" x14ac:dyDescent="0.2">
      <c r="A8" s="31"/>
      <c r="B8" s="31" t="s">
        <v>175</v>
      </c>
      <c r="C8" s="38" t="s">
        <v>176</v>
      </c>
      <c r="D8" s="32">
        <v>1450.3709200000003</v>
      </c>
      <c r="E8" s="32">
        <v>1325.7541200000001</v>
      </c>
      <c r="F8" s="32">
        <v>1369.5452980623324</v>
      </c>
      <c r="G8" s="32">
        <v>43.791178062332392</v>
      </c>
      <c r="H8" s="33">
        <v>3.3031146124088417</v>
      </c>
    </row>
    <row r="9" spans="1:8" x14ac:dyDescent="0.2">
      <c r="A9" s="31"/>
      <c r="B9" s="31" t="s">
        <v>177</v>
      </c>
      <c r="C9" s="38" t="s">
        <v>178</v>
      </c>
      <c r="D9" s="32">
        <v>148.14357999999999</v>
      </c>
      <c r="E9" s="32">
        <v>411.71976000000001</v>
      </c>
      <c r="F9" s="32">
        <v>1334.1131291949998</v>
      </c>
      <c r="G9" s="32">
        <v>922.39336919499988</v>
      </c>
      <c r="H9" s="33">
        <v>224.03427253406534</v>
      </c>
    </row>
    <row r="10" spans="1:8" ht="15.75" x14ac:dyDescent="0.25">
      <c r="A10" s="17" t="s">
        <v>179</v>
      </c>
      <c r="B10" s="17"/>
      <c r="C10" s="39"/>
      <c r="D10" s="40">
        <v>13128.472031998233</v>
      </c>
      <c r="E10" s="40">
        <v>12668.569806227879</v>
      </c>
      <c r="F10" s="40">
        <v>20410.285359651178</v>
      </c>
      <c r="G10" s="40">
        <v>7741.7155534232988</v>
      </c>
      <c r="H10" s="35">
        <v>61.109625410261103</v>
      </c>
    </row>
    <row r="11" spans="1:8" x14ac:dyDescent="0.2">
      <c r="A11" s="31" t="s">
        <v>34</v>
      </c>
      <c r="B11" s="31" t="s">
        <v>173</v>
      </c>
      <c r="C11" s="38" t="s">
        <v>174</v>
      </c>
      <c r="D11" s="32">
        <v>85966.757458976514</v>
      </c>
      <c r="E11" s="32">
        <v>85966.757461729692</v>
      </c>
      <c r="F11" s="32">
        <v>104487.78044238851</v>
      </c>
      <c r="G11" s="32">
        <v>18521.022980658818</v>
      </c>
      <c r="H11" s="33">
        <v>21.54440103071693</v>
      </c>
    </row>
    <row r="12" spans="1:8" x14ac:dyDescent="0.2">
      <c r="A12" s="31"/>
      <c r="B12" s="31" t="s">
        <v>175</v>
      </c>
      <c r="C12" s="38" t="s">
        <v>176</v>
      </c>
      <c r="D12" s="32">
        <v>6386.2723700000015</v>
      </c>
      <c r="E12" s="32">
        <v>5290.7796769999959</v>
      </c>
      <c r="F12" s="32">
        <v>7063.0639132413753</v>
      </c>
      <c r="G12" s="32">
        <v>1772.2842362413794</v>
      </c>
      <c r="H12" s="33">
        <v>33.497600437716748</v>
      </c>
    </row>
    <row r="13" spans="1:8" x14ac:dyDescent="0.2">
      <c r="A13" s="31"/>
      <c r="B13" s="31" t="s">
        <v>177</v>
      </c>
      <c r="C13" s="38" t="s">
        <v>178</v>
      </c>
      <c r="D13" s="32">
        <v>18597.362170000004</v>
      </c>
      <c r="E13" s="32">
        <v>16057.641755000001</v>
      </c>
      <c r="F13" s="32">
        <v>23757.425264146998</v>
      </c>
      <c r="G13" s="32">
        <v>7699.7835091469969</v>
      </c>
      <c r="H13" s="33">
        <v>47.950898560490373</v>
      </c>
    </row>
    <row r="14" spans="1:8" ht="30" x14ac:dyDescent="0.2">
      <c r="A14" s="31"/>
      <c r="B14" s="31" t="s">
        <v>162</v>
      </c>
      <c r="C14" s="38" t="s">
        <v>163</v>
      </c>
      <c r="D14" s="32">
        <v>665.27800000000002</v>
      </c>
      <c r="E14" s="32">
        <v>413.40878299999997</v>
      </c>
      <c r="F14" s="32">
        <v>60</v>
      </c>
      <c r="G14" s="32">
        <v>-353.40878299999997</v>
      </c>
      <c r="H14" s="33">
        <v>-85.486520251312598</v>
      </c>
    </row>
    <row r="15" spans="1:8" ht="15.75" x14ac:dyDescent="0.25">
      <c r="A15" s="17" t="s">
        <v>180</v>
      </c>
      <c r="B15" s="17"/>
      <c r="C15" s="39"/>
      <c r="D15" s="40">
        <v>111615.66999897653</v>
      </c>
      <c r="E15" s="40">
        <v>107728.5876767297</v>
      </c>
      <c r="F15" s="40">
        <v>135368.2696197769</v>
      </c>
      <c r="G15" s="40">
        <v>27639.681943047195</v>
      </c>
      <c r="H15" s="35">
        <v>25.656775549669252</v>
      </c>
    </row>
    <row r="16" spans="1:8" x14ac:dyDescent="0.2">
      <c r="A16" s="31" t="s">
        <v>27</v>
      </c>
      <c r="B16" s="31" t="s">
        <v>173</v>
      </c>
      <c r="C16" s="38" t="s">
        <v>174</v>
      </c>
      <c r="D16" s="32">
        <v>46665.740817900463</v>
      </c>
      <c r="E16" s="32">
        <v>46665.740819110761</v>
      </c>
      <c r="F16" s="32">
        <v>51430.62192067549</v>
      </c>
      <c r="G16" s="32">
        <v>4764.8811015647298</v>
      </c>
      <c r="H16" s="33">
        <v>10.2106620787072</v>
      </c>
    </row>
    <row r="17" spans="1:8" x14ac:dyDescent="0.2">
      <c r="A17" s="31"/>
      <c r="B17" s="31" t="s">
        <v>175</v>
      </c>
      <c r="C17" s="38" t="s">
        <v>176</v>
      </c>
      <c r="D17" s="32">
        <v>2261.0434100000011</v>
      </c>
      <c r="E17" s="32">
        <v>1949.3907920000008</v>
      </c>
      <c r="F17" s="32">
        <v>2438.3556917124974</v>
      </c>
      <c r="G17" s="32">
        <v>488.96489971249662</v>
      </c>
      <c r="H17" s="33">
        <v>25.082959338842326</v>
      </c>
    </row>
    <row r="18" spans="1:8" x14ac:dyDescent="0.2">
      <c r="A18" s="31"/>
      <c r="B18" s="31" t="s">
        <v>177</v>
      </c>
      <c r="C18" s="38" t="s">
        <v>178</v>
      </c>
      <c r="D18" s="32">
        <f>118438.26947+301.9449</f>
        <v>118740.21437</v>
      </c>
      <c r="E18" s="32">
        <f>62052.8430883199+75.92155</f>
        <v>62128.764638319903</v>
      </c>
      <c r="F18" s="32">
        <v>71765.097549523009</v>
      </c>
      <c r="G18" s="32">
        <v>9712.2544612030179</v>
      </c>
      <c r="H18" s="33">
        <v>15.651586579811561</v>
      </c>
    </row>
    <row r="19" spans="1:8" ht="15.75" x14ac:dyDescent="0.25">
      <c r="A19" s="17" t="s">
        <v>181</v>
      </c>
      <c r="B19" s="17"/>
      <c r="C19" s="39"/>
      <c r="D19" s="40">
        <v>167666.9985979005</v>
      </c>
      <c r="E19" s="40">
        <v>110743.8962494304</v>
      </c>
      <c r="F19" s="40">
        <v>125634.07516191099</v>
      </c>
      <c r="G19" s="40">
        <v>14890.178912480595</v>
      </c>
      <c r="H19" s="35">
        <v>13.445597831363255</v>
      </c>
    </row>
    <row r="20" spans="1:8" x14ac:dyDescent="0.2">
      <c r="A20" s="31" t="s">
        <v>24</v>
      </c>
      <c r="B20" s="31" t="s">
        <v>173</v>
      </c>
      <c r="C20" s="38" t="s">
        <v>174</v>
      </c>
      <c r="D20" s="32">
        <v>73032.356072172712</v>
      </c>
      <c r="E20" s="32">
        <v>71747.166970215359</v>
      </c>
      <c r="F20" s="32">
        <v>84611.010895123516</v>
      </c>
      <c r="G20" s="32">
        <v>12863.843924908157</v>
      </c>
      <c r="H20" s="33">
        <v>17.929410272392165</v>
      </c>
    </row>
    <row r="21" spans="1:8" x14ac:dyDescent="0.2">
      <c r="A21" s="31"/>
      <c r="B21" s="31" t="s">
        <v>175</v>
      </c>
      <c r="C21" s="38" t="s">
        <v>176</v>
      </c>
      <c r="D21" s="32">
        <v>3356.36031</v>
      </c>
      <c r="E21" s="32">
        <v>1589.1572528559996</v>
      </c>
      <c r="F21" s="32">
        <v>1893.8498878762232</v>
      </c>
      <c r="G21" s="32">
        <v>304.69263502022363</v>
      </c>
      <c r="H21" s="33">
        <v>19.173221182021894</v>
      </c>
    </row>
    <row r="22" spans="1:8" x14ac:dyDescent="0.2">
      <c r="A22" s="31"/>
      <c r="B22" s="31" t="s">
        <v>177</v>
      </c>
      <c r="C22" s="38" t="s">
        <v>178</v>
      </c>
      <c r="D22" s="32">
        <v>15112.251529999998</v>
      </c>
      <c r="E22" s="32">
        <v>13995.294181327998</v>
      </c>
      <c r="F22" s="32">
        <v>31328.692444994991</v>
      </c>
      <c r="G22" s="32">
        <v>17333.398263666993</v>
      </c>
      <c r="H22" s="33">
        <v>123.85161783017446</v>
      </c>
    </row>
    <row r="23" spans="1:8" ht="15.75" x14ac:dyDescent="0.25">
      <c r="A23" s="17" t="s">
        <v>182</v>
      </c>
      <c r="B23" s="17"/>
      <c r="C23" s="39"/>
      <c r="D23" s="40">
        <v>91500.967912172709</v>
      </c>
      <c r="E23" s="40">
        <v>87331.618404399371</v>
      </c>
      <c r="F23" s="40">
        <v>117833.55322799472</v>
      </c>
      <c r="G23" s="40">
        <v>30501.934823595351</v>
      </c>
      <c r="H23" s="35">
        <v>34.926565407676911</v>
      </c>
    </row>
    <row r="24" spans="1:8" x14ac:dyDescent="0.2">
      <c r="A24" s="31" t="s">
        <v>25</v>
      </c>
      <c r="B24" s="31" t="s">
        <v>173</v>
      </c>
      <c r="C24" s="38" t="s">
        <v>174</v>
      </c>
      <c r="D24" s="32">
        <v>68784.90599933661</v>
      </c>
      <c r="E24" s="32">
        <v>68784.905997099631</v>
      </c>
      <c r="F24" s="32">
        <v>97044.354513018057</v>
      </c>
      <c r="G24" s="32">
        <v>28259.448515918426</v>
      </c>
      <c r="H24" s="33">
        <v>41.083793175656893</v>
      </c>
    </row>
    <row r="25" spans="1:8" x14ac:dyDescent="0.2">
      <c r="A25" s="31"/>
      <c r="B25" s="31" t="s">
        <v>175</v>
      </c>
      <c r="C25" s="38" t="s">
        <v>176</v>
      </c>
      <c r="D25" s="32">
        <v>11704.696249999999</v>
      </c>
      <c r="E25" s="32">
        <v>11126.757341</v>
      </c>
      <c r="F25" s="32">
        <v>15138.630736628513</v>
      </c>
      <c r="G25" s="32">
        <v>4011.8733956285123</v>
      </c>
      <c r="H25" s="33">
        <v>36.056087795188233</v>
      </c>
    </row>
    <row r="26" spans="1:8" x14ac:dyDescent="0.2">
      <c r="A26" s="31"/>
      <c r="B26" s="31" t="s">
        <v>177</v>
      </c>
      <c r="C26" s="38" t="s">
        <v>178</v>
      </c>
      <c r="D26" s="32">
        <f>54201.69448+243.0337614</f>
        <v>54444.7282414</v>
      </c>
      <c r="E26" s="32">
        <f>53780.3389234+308.226</f>
        <v>54088.564923400001</v>
      </c>
      <c r="F26" s="32">
        <v>67764.037782521846</v>
      </c>
      <c r="G26" s="32">
        <v>13983.69885912184</v>
      </c>
      <c r="H26" s="33">
        <v>26.001507500796883</v>
      </c>
    </row>
    <row r="27" spans="1:8" ht="30" x14ac:dyDescent="0.2">
      <c r="A27" s="31"/>
      <c r="B27" s="31" t="s">
        <v>162</v>
      </c>
      <c r="C27" s="38" t="s">
        <v>163</v>
      </c>
      <c r="D27" s="32">
        <v>5176.0754500000003</v>
      </c>
      <c r="E27" s="32">
        <v>2833.5092011039992</v>
      </c>
      <c r="F27" s="32">
        <v>3474.2087999999999</v>
      </c>
      <c r="G27" s="32">
        <v>640.69959889600068</v>
      </c>
      <c r="H27" s="33">
        <v>22.611523500483766</v>
      </c>
    </row>
    <row r="28" spans="1:8" ht="15.75" x14ac:dyDescent="0.25">
      <c r="A28" s="17" t="s">
        <v>183</v>
      </c>
      <c r="B28" s="17"/>
      <c r="C28" s="39"/>
      <c r="D28" s="40">
        <v>140110.40594071322</v>
      </c>
      <c r="E28" s="40">
        <v>136833.7374626036</v>
      </c>
      <c r="F28" s="40">
        <v>183421.23183216841</v>
      </c>
      <c r="G28" s="40">
        <v>46587.494369564811</v>
      </c>
      <c r="H28" s="35">
        <v>34.046789361649267</v>
      </c>
    </row>
    <row r="29" spans="1:8" x14ac:dyDescent="0.2">
      <c r="A29" s="31" t="s">
        <v>26</v>
      </c>
      <c r="B29" s="31" t="s">
        <v>173</v>
      </c>
      <c r="C29" s="38" t="s">
        <v>174</v>
      </c>
      <c r="D29" s="32">
        <v>34179.385846321165</v>
      </c>
      <c r="E29" s="32">
        <v>34179.385841387528</v>
      </c>
      <c r="F29" s="32">
        <v>42375.005622783043</v>
      </c>
      <c r="G29" s="32">
        <v>8195.619781395515</v>
      </c>
      <c r="H29" s="33">
        <v>23.978253498842882</v>
      </c>
    </row>
    <row r="30" spans="1:8" x14ac:dyDescent="0.2">
      <c r="A30" s="31"/>
      <c r="B30" s="31" t="s">
        <v>175</v>
      </c>
      <c r="C30" s="38" t="s">
        <v>176</v>
      </c>
      <c r="D30" s="32">
        <v>5119.2536599999994</v>
      </c>
      <c r="E30" s="32">
        <v>1448.5988199999999</v>
      </c>
      <c r="F30" s="32">
        <v>6228.823450509909</v>
      </c>
      <c r="G30" s="32">
        <v>4780.2246305099088</v>
      </c>
      <c r="H30" s="33">
        <v>329.98954330985225</v>
      </c>
    </row>
    <row r="31" spans="1:8" x14ac:dyDescent="0.2">
      <c r="A31" s="31"/>
      <c r="B31" s="31" t="s">
        <v>177</v>
      </c>
      <c r="C31" s="38" t="s">
        <v>178</v>
      </c>
      <c r="D31" s="32">
        <v>6775.0963499999989</v>
      </c>
      <c r="E31" s="32">
        <v>1470.1424940000002</v>
      </c>
      <c r="F31" s="32">
        <v>17043.150402720003</v>
      </c>
      <c r="G31" s="32">
        <v>15573.007908720003</v>
      </c>
      <c r="H31" s="33">
        <v>1059.2856115837162</v>
      </c>
    </row>
    <row r="32" spans="1:8" ht="30" x14ac:dyDescent="0.2">
      <c r="A32" s="31"/>
      <c r="B32" s="31" t="s">
        <v>162</v>
      </c>
      <c r="C32" s="38" t="s">
        <v>163</v>
      </c>
      <c r="D32" s="32">
        <v>12158.875319999999</v>
      </c>
      <c r="E32" s="32">
        <v>16269.867473000004</v>
      </c>
      <c r="F32" s="32">
        <v>15732.672890344</v>
      </c>
      <c r="G32" s="32">
        <v>-537.19458265600406</v>
      </c>
      <c r="H32" s="33">
        <v>-3.3017760196724644</v>
      </c>
    </row>
    <row r="33" spans="1:8" ht="15.75" x14ac:dyDescent="0.25">
      <c r="A33" s="17" t="s">
        <v>184</v>
      </c>
      <c r="B33" s="17"/>
      <c r="C33" s="39"/>
      <c r="D33" s="40">
        <v>58232.611176321167</v>
      </c>
      <c r="E33" s="40">
        <v>53367.994628387532</v>
      </c>
      <c r="F33" s="40">
        <v>81379.652366356953</v>
      </c>
      <c r="G33" s="40">
        <v>28011.657737969421</v>
      </c>
      <c r="H33" s="35">
        <v>52.487746509908106</v>
      </c>
    </row>
    <row r="34" spans="1:8" x14ac:dyDescent="0.2">
      <c r="A34" s="31" t="s">
        <v>30</v>
      </c>
      <c r="B34" s="31" t="s">
        <v>173</v>
      </c>
      <c r="C34" s="38" t="s">
        <v>174</v>
      </c>
      <c r="D34" s="32">
        <v>62096.534189779748</v>
      </c>
      <c r="E34" s="32">
        <v>61898.706287341898</v>
      </c>
      <c r="F34" s="32">
        <v>74012.777120465573</v>
      </c>
      <c r="G34" s="32">
        <v>12114.070833123675</v>
      </c>
      <c r="H34" s="33">
        <v>19.570798098571828</v>
      </c>
    </row>
    <row r="35" spans="1:8" x14ac:dyDescent="0.2">
      <c r="A35" s="31"/>
      <c r="B35" s="31" t="s">
        <v>175</v>
      </c>
      <c r="C35" s="38" t="s">
        <v>176</v>
      </c>
      <c r="D35" s="32">
        <v>908.79758000000015</v>
      </c>
      <c r="E35" s="32">
        <v>1142.7789659999999</v>
      </c>
      <c r="F35" s="32">
        <v>1583.6568747951105</v>
      </c>
      <c r="G35" s="32">
        <v>440.87790879511067</v>
      </c>
      <c r="H35" s="33">
        <v>38.579456037617589</v>
      </c>
    </row>
    <row r="36" spans="1:8" x14ac:dyDescent="0.2">
      <c r="A36" s="31"/>
      <c r="B36" s="31" t="s">
        <v>177</v>
      </c>
      <c r="C36" s="38" t="s">
        <v>178</v>
      </c>
      <c r="D36" s="32">
        <v>11386.667369999999</v>
      </c>
      <c r="E36" s="32">
        <v>10267.200628000002</v>
      </c>
      <c r="F36" s="32">
        <v>31124.057415306997</v>
      </c>
      <c r="G36" s="32">
        <v>20856.856787306995</v>
      </c>
      <c r="H36" s="33">
        <v>203.14063728751549</v>
      </c>
    </row>
    <row r="37" spans="1:8" ht="30" x14ac:dyDescent="0.2">
      <c r="A37" s="31"/>
      <c r="B37" s="31" t="s">
        <v>162</v>
      </c>
      <c r="C37" s="38" t="s">
        <v>163</v>
      </c>
      <c r="D37" s="32">
        <v>464.94200000000001</v>
      </c>
      <c r="E37" s="32">
        <v>250.70022466666668</v>
      </c>
      <c r="F37" s="32">
        <v>0</v>
      </c>
      <c r="G37" s="32">
        <v>-250.70022466666668</v>
      </c>
      <c r="H37" s="33">
        <v>-100</v>
      </c>
    </row>
    <row r="38" spans="1:8" ht="15.75" x14ac:dyDescent="0.25">
      <c r="A38" s="17" t="s">
        <v>185</v>
      </c>
      <c r="B38" s="17"/>
      <c r="C38" s="39"/>
      <c r="D38" s="40">
        <v>74856.941139779738</v>
      </c>
      <c r="E38" s="40">
        <v>73559.386106008562</v>
      </c>
      <c r="F38" s="40">
        <v>106720.49141056769</v>
      </c>
      <c r="G38" s="40">
        <v>33161.105304559125</v>
      </c>
      <c r="H38" s="35">
        <v>45.080726009281392</v>
      </c>
    </row>
    <row r="39" spans="1:8" x14ac:dyDescent="0.2">
      <c r="A39" s="31" t="s">
        <v>28</v>
      </c>
      <c r="B39" s="31" t="s">
        <v>173</v>
      </c>
      <c r="C39" s="38" t="s">
        <v>174</v>
      </c>
      <c r="D39" s="32">
        <v>28670.632764398328</v>
      </c>
      <c r="E39" s="32">
        <v>28670.632768763029</v>
      </c>
      <c r="F39" s="32">
        <v>34341.168994844556</v>
      </c>
      <c r="G39" s="32">
        <v>5670.5362260815273</v>
      </c>
      <c r="H39" s="33">
        <v>19.778203961579944</v>
      </c>
    </row>
    <row r="40" spans="1:8" x14ac:dyDescent="0.2">
      <c r="A40" s="31"/>
      <c r="B40" s="31" t="s">
        <v>175</v>
      </c>
      <c r="C40" s="38" t="s">
        <v>176</v>
      </c>
      <c r="D40" s="32">
        <v>893.59614999999974</v>
      </c>
      <c r="E40" s="32">
        <v>804.85191999999995</v>
      </c>
      <c r="F40" s="32">
        <v>645.62678777091901</v>
      </c>
      <c r="G40" s="32">
        <v>-159.22513222908094</v>
      </c>
      <c r="H40" s="33">
        <v>-19.783158649740308</v>
      </c>
    </row>
    <row r="41" spans="1:8" x14ac:dyDescent="0.2">
      <c r="A41" s="31"/>
      <c r="B41" s="31" t="s">
        <v>177</v>
      </c>
      <c r="C41" s="38" t="s">
        <v>178</v>
      </c>
      <c r="D41" s="32">
        <v>26359.99605999999</v>
      </c>
      <c r="E41" s="32">
        <v>10815.985620666665</v>
      </c>
      <c r="F41" s="32">
        <v>13784.687103642998</v>
      </c>
      <c r="G41" s="32">
        <v>2968.7014829763339</v>
      </c>
      <c r="H41" s="33">
        <v>27.447350496693357</v>
      </c>
    </row>
    <row r="42" spans="1:8" ht="30" x14ac:dyDescent="0.2">
      <c r="A42" s="31"/>
      <c r="B42" s="31" t="s">
        <v>162</v>
      </c>
      <c r="C42" s="38" t="s">
        <v>163</v>
      </c>
      <c r="D42" s="32">
        <v>111.49782</v>
      </c>
      <c r="E42" s="32">
        <v>0</v>
      </c>
      <c r="F42" s="32">
        <v>0</v>
      </c>
      <c r="G42" s="32">
        <v>0</v>
      </c>
      <c r="H42" s="33">
        <v>0</v>
      </c>
    </row>
    <row r="43" spans="1:8" ht="15.75" x14ac:dyDescent="0.25">
      <c r="A43" s="17" t="s">
        <v>186</v>
      </c>
      <c r="B43" s="17"/>
      <c r="C43" s="39"/>
      <c r="D43" s="40">
        <v>56035.722794398316</v>
      </c>
      <c r="E43" s="40">
        <v>40291.470309429693</v>
      </c>
      <c r="F43" s="40">
        <v>48771.482886258469</v>
      </c>
      <c r="G43" s="40">
        <v>8480.0125768287762</v>
      </c>
      <c r="H43" s="35">
        <v>21.046669460568523</v>
      </c>
    </row>
    <row r="44" spans="1:8" x14ac:dyDescent="0.2">
      <c r="A44" s="31" t="s">
        <v>29</v>
      </c>
      <c r="B44" s="31" t="s">
        <v>173</v>
      </c>
      <c r="C44" s="38" t="s">
        <v>174</v>
      </c>
      <c r="D44" s="32">
        <v>30189.66466238728</v>
      </c>
      <c r="E44" s="32">
        <v>30189.664662425686</v>
      </c>
      <c r="F44" s="32">
        <v>40000.091794699583</v>
      </c>
      <c r="G44" s="32">
        <v>9810.4271322738969</v>
      </c>
      <c r="H44" s="33">
        <v>32.495979143763186</v>
      </c>
    </row>
    <row r="45" spans="1:8" x14ac:dyDescent="0.2">
      <c r="A45" s="31"/>
      <c r="B45" s="31" t="s">
        <v>175</v>
      </c>
      <c r="C45" s="38" t="s">
        <v>176</v>
      </c>
      <c r="D45" s="32">
        <v>1214.7796599999995</v>
      </c>
      <c r="E45" s="32">
        <v>1119.0943009999999</v>
      </c>
      <c r="F45" s="32">
        <v>2481.5036998201704</v>
      </c>
      <c r="G45" s="32">
        <v>1362.4093988201705</v>
      </c>
      <c r="H45" s="33">
        <v>121.74214430390266</v>
      </c>
    </row>
    <row r="46" spans="1:8" x14ac:dyDescent="0.2">
      <c r="A46" s="31"/>
      <c r="B46" s="31" t="s">
        <v>177</v>
      </c>
      <c r="C46" s="38" t="s">
        <v>178</v>
      </c>
      <c r="D46" s="32">
        <f>3847.94981+30.74321614</f>
        <v>3878.6930261400003</v>
      </c>
      <c r="E46" s="32">
        <v>3633.111124</v>
      </c>
      <c r="F46" s="32">
        <v>13213.228091083</v>
      </c>
      <c r="G46" s="32">
        <v>9580.1169670829986</v>
      </c>
      <c r="H46" s="33">
        <v>263.68907088466472</v>
      </c>
    </row>
    <row r="47" spans="1:8" ht="30" x14ac:dyDescent="0.2">
      <c r="A47" s="31"/>
      <c r="B47" s="31" t="s">
        <v>162</v>
      </c>
      <c r="C47" s="38" t="s">
        <v>163</v>
      </c>
      <c r="D47" s="32">
        <v>113.99999999999994</v>
      </c>
      <c r="E47" s="32">
        <v>64.69319999999999</v>
      </c>
      <c r="F47" s="32">
        <v>0</v>
      </c>
      <c r="G47" s="32">
        <v>-64.69319999999999</v>
      </c>
      <c r="H47" s="33">
        <v>-100</v>
      </c>
    </row>
    <row r="48" spans="1:8" ht="15.75" x14ac:dyDescent="0.25">
      <c r="A48" s="17" t="s">
        <v>187</v>
      </c>
      <c r="B48" s="17"/>
      <c r="C48" s="39"/>
      <c r="D48" s="40">
        <v>35397.137348528486</v>
      </c>
      <c r="E48" s="40">
        <v>35006.563287425692</v>
      </c>
      <c r="F48" s="40">
        <v>55694.823585602753</v>
      </c>
      <c r="G48" s="40">
        <v>20688.260298177061</v>
      </c>
      <c r="H48" s="35">
        <v>59.098232889397217</v>
      </c>
    </row>
    <row r="49" spans="1:8" x14ac:dyDescent="0.2">
      <c r="A49" s="31" t="s">
        <v>31</v>
      </c>
      <c r="B49" s="31" t="s">
        <v>173</v>
      </c>
      <c r="C49" s="38" t="s">
        <v>174</v>
      </c>
      <c r="D49" s="32">
        <v>27059.617662386361</v>
      </c>
      <c r="E49" s="32">
        <v>27059.617663260498</v>
      </c>
      <c r="F49" s="32">
        <v>38166.584063029324</v>
      </c>
      <c r="G49" s="32">
        <v>11106.966399768826</v>
      </c>
      <c r="H49" s="33">
        <v>41.04627987722467</v>
      </c>
    </row>
    <row r="50" spans="1:8" x14ac:dyDescent="0.2">
      <c r="A50" s="31"/>
      <c r="B50" s="31" t="s">
        <v>175</v>
      </c>
      <c r="C50" s="38" t="s">
        <v>176</v>
      </c>
      <c r="D50" s="32">
        <v>1562.9230699999996</v>
      </c>
      <c r="E50" s="32">
        <v>1845.9412589999993</v>
      </c>
      <c r="F50" s="32">
        <v>2323.5544372283262</v>
      </c>
      <c r="G50" s="32">
        <v>477.61317822832689</v>
      </c>
      <c r="H50" s="33">
        <v>25.873693212050753</v>
      </c>
    </row>
    <row r="51" spans="1:8" x14ac:dyDescent="0.2">
      <c r="A51" s="31"/>
      <c r="B51" s="31" t="s">
        <v>177</v>
      </c>
      <c r="C51" s="38" t="s">
        <v>178</v>
      </c>
      <c r="D51" s="32">
        <f>1988.20532-99.64270033</f>
        <v>1888.56261967</v>
      </c>
      <c r="E51" s="32">
        <f>2789.579268-110.616</f>
        <v>2678.963268</v>
      </c>
      <c r="F51" s="32">
        <v>6544.9099002350004</v>
      </c>
      <c r="G51" s="32">
        <v>3755.3306322350004</v>
      </c>
      <c r="H51" s="33">
        <v>134.61996492852487</v>
      </c>
    </row>
    <row r="52" spans="1:8" ht="30" x14ac:dyDescent="0.2">
      <c r="A52" s="31"/>
      <c r="B52" s="31" t="s">
        <v>162</v>
      </c>
      <c r="C52" s="38" t="s">
        <v>163</v>
      </c>
      <c r="D52" s="32">
        <v>288</v>
      </c>
      <c r="E52" s="32">
        <v>296</v>
      </c>
      <c r="F52" s="32">
        <v>445.5</v>
      </c>
      <c r="G52" s="32">
        <v>149.5</v>
      </c>
      <c r="H52" s="33">
        <v>50.506756756756758</v>
      </c>
    </row>
    <row r="53" spans="1:8" ht="15.75" x14ac:dyDescent="0.25">
      <c r="A53" s="17" t="s">
        <v>188</v>
      </c>
      <c r="B53" s="17"/>
      <c r="C53" s="39"/>
      <c r="D53" s="40">
        <v>30799.103352054448</v>
      </c>
      <c r="E53" s="40">
        <v>31880.52219026049</v>
      </c>
      <c r="F53" s="40">
        <v>47480.548400492647</v>
      </c>
      <c r="G53" s="40">
        <v>15600.026210232158</v>
      </c>
      <c r="H53" s="35">
        <v>48.932781330030942</v>
      </c>
    </row>
    <row r="54" spans="1:8" x14ac:dyDescent="0.2">
      <c r="A54" s="31" t="s">
        <v>32</v>
      </c>
      <c r="B54" s="31" t="s">
        <v>173</v>
      </c>
      <c r="C54" s="38" t="s">
        <v>174</v>
      </c>
      <c r="D54" s="32">
        <v>280584.12850680057</v>
      </c>
      <c r="E54" s="32">
        <v>274816.54567178991</v>
      </c>
      <c r="F54" s="32">
        <v>388189.0799487622</v>
      </c>
      <c r="G54" s="32">
        <v>113372.53427697229</v>
      </c>
      <c r="H54" s="33">
        <v>41.253896849562956</v>
      </c>
    </row>
    <row r="55" spans="1:8" x14ac:dyDescent="0.2">
      <c r="A55" s="31"/>
      <c r="B55" s="31" t="s">
        <v>175</v>
      </c>
      <c r="C55" s="38" t="s">
        <v>176</v>
      </c>
      <c r="D55" s="32">
        <v>66100.051020000014</v>
      </c>
      <c r="E55" s="32">
        <v>51684.918810000017</v>
      </c>
      <c r="F55" s="32">
        <v>67542.739999646583</v>
      </c>
      <c r="G55" s="32">
        <v>15857.821189646565</v>
      </c>
      <c r="H55" s="33">
        <v>30.681718293767336</v>
      </c>
    </row>
    <row r="56" spans="1:8" x14ac:dyDescent="0.2">
      <c r="A56" s="31"/>
      <c r="B56" s="31" t="s">
        <v>177</v>
      </c>
      <c r="C56" s="38" t="s">
        <v>178</v>
      </c>
      <c r="D56" s="32">
        <f>152401.27246-499.1678548</f>
        <v>151902.1046052</v>
      </c>
      <c r="E56" s="32">
        <f>136716.212754667-273.53155</f>
        <v>136442.68120466699</v>
      </c>
      <c r="F56" s="32">
        <v>175145.6507568357</v>
      </c>
      <c r="G56" s="32">
        <v>38429.438002169016</v>
      </c>
      <c r="H56" s="33">
        <v>28.108910587751247</v>
      </c>
    </row>
    <row r="57" spans="1:8" ht="30" x14ac:dyDescent="0.2">
      <c r="A57" s="31"/>
      <c r="B57" s="31" t="s">
        <v>162</v>
      </c>
      <c r="C57" s="38" t="s">
        <v>163</v>
      </c>
      <c r="D57" s="32">
        <v>1386.0548699999999</v>
      </c>
      <c r="E57" s="32">
        <v>2646.5624180000004</v>
      </c>
      <c r="F57" s="32">
        <v>745</v>
      </c>
      <c r="G57" s="32">
        <v>-1901.5624180000004</v>
      </c>
      <c r="H57" s="33">
        <v>-71.850276610404123</v>
      </c>
    </row>
    <row r="58" spans="1:8" ht="15.75" x14ac:dyDescent="0.25">
      <c r="A58" s="17" t="s">
        <v>189</v>
      </c>
      <c r="B58" s="17"/>
      <c r="C58" s="39"/>
      <c r="D58" s="40">
        <v>499972.33900197147</v>
      </c>
      <c r="E58" s="40">
        <v>465590.70810445654</v>
      </c>
      <c r="F58" s="40">
        <v>631622.47070524446</v>
      </c>
      <c r="G58" s="40">
        <v>166031.76260078792</v>
      </c>
      <c r="H58" s="35">
        <v>35.660454495912795</v>
      </c>
    </row>
    <row r="59" spans="1:8" x14ac:dyDescent="0.2">
      <c r="A59" s="31" t="s">
        <v>33</v>
      </c>
      <c r="B59" s="31" t="s">
        <v>173</v>
      </c>
      <c r="C59" s="38" t="s">
        <v>174</v>
      </c>
      <c r="D59" s="32">
        <v>136729.89188291339</v>
      </c>
      <c r="E59" s="32">
        <v>136356.65597158289</v>
      </c>
      <c r="F59" s="32">
        <v>168104.95990311707</v>
      </c>
      <c r="G59" s="32">
        <v>31748.303931534174</v>
      </c>
      <c r="H59" s="33">
        <v>23.283281410296986</v>
      </c>
    </row>
    <row r="60" spans="1:8" x14ac:dyDescent="0.2">
      <c r="A60" s="31"/>
      <c r="B60" s="31" t="s">
        <v>175</v>
      </c>
      <c r="C60" s="38" t="s">
        <v>176</v>
      </c>
      <c r="D60" s="32">
        <v>110477.11711999994</v>
      </c>
      <c r="E60" s="32">
        <v>84568.670930999986</v>
      </c>
      <c r="F60" s="32">
        <v>114791.71805024664</v>
      </c>
      <c r="G60" s="32">
        <v>30223.04711924665</v>
      </c>
      <c r="H60" s="33">
        <v>35.737876434058876</v>
      </c>
    </row>
    <row r="61" spans="1:8" x14ac:dyDescent="0.2">
      <c r="A61" s="31"/>
      <c r="B61" s="31" t="s">
        <v>177</v>
      </c>
      <c r="C61" s="38" t="s">
        <v>178</v>
      </c>
      <c r="D61" s="32">
        <f>255363.00147+23.08867448</f>
        <v>255386.09014448</v>
      </c>
      <c r="E61" s="32">
        <v>190923.52041699993</v>
      </c>
      <c r="F61" s="32">
        <v>253613.22803495498</v>
      </c>
      <c r="G61" s="32">
        <v>62689.707617955049</v>
      </c>
      <c r="H61" s="33">
        <v>32.834984124026832</v>
      </c>
    </row>
    <row r="62" spans="1:8" ht="30" x14ac:dyDescent="0.2">
      <c r="A62" s="31"/>
      <c r="B62" s="31" t="s">
        <v>162</v>
      </c>
      <c r="C62" s="38" t="s">
        <v>163</v>
      </c>
      <c r="D62" s="32">
        <v>41233.778340000012</v>
      </c>
      <c r="E62" s="32">
        <v>16696.989369000003</v>
      </c>
      <c r="F62" s="32">
        <v>0</v>
      </c>
      <c r="G62" s="32">
        <v>-16696.989369000003</v>
      </c>
      <c r="H62" s="33">
        <v>-100</v>
      </c>
    </row>
    <row r="63" spans="1:8" ht="15.75" x14ac:dyDescent="0.25">
      <c r="A63" s="17" t="s">
        <v>190</v>
      </c>
      <c r="B63" s="17"/>
      <c r="C63" s="39"/>
      <c r="D63" s="40">
        <v>543826.87748739356</v>
      </c>
      <c r="E63" s="40">
        <v>428545.83668858284</v>
      </c>
      <c r="F63" s="40">
        <v>536509.90598831861</v>
      </c>
      <c r="G63" s="40">
        <v>107964.06929973577</v>
      </c>
      <c r="H63" s="35">
        <v>25.193120561848193</v>
      </c>
    </row>
    <row r="64" spans="1:8" x14ac:dyDescent="0.2">
      <c r="A64" s="31" t="s">
        <v>36</v>
      </c>
      <c r="B64" s="31" t="s">
        <v>173</v>
      </c>
      <c r="C64" s="38" t="s">
        <v>174</v>
      </c>
      <c r="D64" s="32">
        <v>10570.215970576472</v>
      </c>
      <c r="E64" s="32">
        <v>10332.434536119994</v>
      </c>
      <c r="F64" s="32">
        <v>13615.062675562409</v>
      </c>
      <c r="G64" s="32">
        <v>3282.628139442415</v>
      </c>
      <c r="H64" s="33">
        <v>31.770132469429591</v>
      </c>
    </row>
    <row r="65" spans="1:8" x14ac:dyDescent="0.2">
      <c r="A65" s="31"/>
      <c r="B65" s="31" t="s">
        <v>175</v>
      </c>
      <c r="C65" s="38" t="s">
        <v>176</v>
      </c>
      <c r="D65" s="32">
        <v>1117.0744299999999</v>
      </c>
      <c r="E65" s="32">
        <v>1113.7744399999999</v>
      </c>
      <c r="F65" s="32">
        <v>1802.1518567594273</v>
      </c>
      <c r="G65" s="32">
        <v>688.37741675942743</v>
      </c>
      <c r="H65" s="33">
        <v>61.805819206932732</v>
      </c>
    </row>
    <row r="66" spans="1:8" x14ac:dyDescent="0.2">
      <c r="A66" s="31"/>
      <c r="B66" s="31" t="s">
        <v>177</v>
      </c>
      <c r="C66" s="38" t="s">
        <v>178</v>
      </c>
      <c r="D66" s="32">
        <v>3027.4495600000005</v>
      </c>
      <c r="E66" s="32">
        <v>3324.7789290000005</v>
      </c>
      <c r="F66" s="32">
        <v>3863.1860446030009</v>
      </c>
      <c r="G66" s="32">
        <v>538.40711560300042</v>
      </c>
      <c r="H66" s="33">
        <v>16.193771889818187</v>
      </c>
    </row>
    <row r="67" spans="1:8" ht="30" x14ac:dyDescent="0.2">
      <c r="A67" s="31"/>
      <c r="B67" s="31" t="s">
        <v>162</v>
      </c>
      <c r="C67" s="38" t="s">
        <v>163</v>
      </c>
      <c r="D67" s="32">
        <v>5281.8949600000005</v>
      </c>
      <c r="E67" s="32">
        <v>3946.7395000000001</v>
      </c>
      <c r="F67" s="32">
        <v>4598.3459999999995</v>
      </c>
      <c r="G67" s="32">
        <v>651.60649999999941</v>
      </c>
      <c r="H67" s="33">
        <v>16.509995149160449</v>
      </c>
    </row>
    <row r="68" spans="1:8" ht="15.75" x14ac:dyDescent="0.25">
      <c r="A68" s="17" t="s">
        <v>191</v>
      </c>
      <c r="B68" s="17"/>
      <c r="C68" s="39"/>
      <c r="D68" s="40">
        <v>19996.634920576475</v>
      </c>
      <c r="E68" s="40">
        <v>18717.727405119993</v>
      </c>
      <c r="F68" s="40">
        <v>23878.746576924837</v>
      </c>
      <c r="G68" s="40">
        <v>5161.0191718048445</v>
      </c>
      <c r="H68" s="35">
        <v>27.572894187961694</v>
      </c>
    </row>
    <row r="69" spans="1:8" x14ac:dyDescent="0.2">
      <c r="A69" s="31" t="s">
        <v>16</v>
      </c>
      <c r="B69" s="31" t="s">
        <v>173</v>
      </c>
      <c r="C69" s="38" t="s">
        <v>174</v>
      </c>
      <c r="D69" s="32">
        <v>59391.543452702448</v>
      </c>
      <c r="E69" s="32">
        <v>59391.54345492115</v>
      </c>
      <c r="F69" s="32">
        <v>83324.373047487272</v>
      </c>
      <c r="G69" s="32">
        <v>23932.829592566122</v>
      </c>
      <c r="H69" s="33">
        <v>40.296695792611303</v>
      </c>
    </row>
    <row r="70" spans="1:8" x14ac:dyDescent="0.2">
      <c r="A70" s="31"/>
      <c r="B70" s="31" t="s">
        <v>175</v>
      </c>
      <c r="C70" s="38" t="s">
        <v>176</v>
      </c>
      <c r="D70" s="32">
        <v>8271.6243500000019</v>
      </c>
      <c r="E70" s="32">
        <v>7969.0854659999986</v>
      </c>
      <c r="F70" s="32">
        <v>9700.4206766818315</v>
      </c>
      <c r="G70" s="32">
        <v>1731.3352106818329</v>
      </c>
      <c r="H70" s="33">
        <v>21.72564490704174</v>
      </c>
    </row>
    <row r="71" spans="1:8" x14ac:dyDescent="0.2">
      <c r="A71" s="31"/>
      <c r="B71" s="31" t="s">
        <v>177</v>
      </c>
      <c r="C71" s="38" t="s">
        <v>178</v>
      </c>
      <c r="D71" s="32">
        <v>9160.1545399999995</v>
      </c>
      <c r="E71" s="32">
        <v>7696.9796370000004</v>
      </c>
      <c r="F71" s="32">
        <v>15625.078682490997</v>
      </c>
      <c r="G71" s="32">
        <v>7928.099045490997</v>
      </c>
      <c r="H71" s="33">
        <v>103.0027285947333</v>
      </c>
    </row>
    <row r="72" spans="1:8" ht="30" x14ac:dyDescent="0.2">
      <c r="A72" s="31"/>
      <c r="B72" s="31" t="s">
        <v>162</v>
      </c>
      <c r="C72" s="38" t="s">
        <v>163</v>
      </c>
      <c r="D72" s="32">
        <v>8721.8172699999977</v>
      </c>
      <c r="E72" s="32">
        <v>6624.3176800000001</v>
      </c>
      <c r="F72" s="32">
        <v>7739.3261696</v>
      </c>
      <c r="G72" s="32">
        <v>1115.0084895999998</v>
      </c>
      <c r="H72" s="33">
        <v>16.832050385602869</v>
      </c>
    </row>
    <row r="73" spans="1:8" ht="15.75" x14ac:dyDescent="0.25">
      <c r="A73" s="17" t="s">
        <v>192</v>
      </c>
      <c r="B73" s="17"/>
      <c r="C73" s="39"/>
      <c r="D73" s="40">
        <v>85545.139612702449</v>
      </c>
      <c r="E73" s="40">
        <v>81681.926237921143</v>
      </c>
      <c r="F73" s="40">
        <v>116389.19857626011</v>
      </c>
      <c r="G73" s="40">
        <v>34707.272338338968</v>
      </c>
      <c r="H73" s="35">
        <v>42.490761343267614</v>
      </c>
    </row>
    <row r="74" spans="1:8" ht="30" x14ac:dyDescent="0.2">
      <c r="A74" s="31" t="s">
        <v>22</v>
      </c>
      <c r="B74" s="31" t="s">
        <v>162</v>
      </c>
      <c r="C74" s="38" t="s">
        <v>163</v>
      </c>
      <c r="D74" s="32">
        <v>145178.55528</v>
      </c>
      <c r="E74" s="32">
        <v>144694.14334999997</v>
      </c>
      <c r="F74" s="32">
        <v>168304.58255999995</v>
      </c>
      <c r="G74" s="32">
        <v>23610.439209999982</v>
      </c>
      <c r="H74" s="33">
        <v>16.317480903763194</v>
      </c>
    </row>
    <row r="75" spans="1:8" ht="15.75" x14ac:dyDescent="0.25">
      <c r="A75" s="17" t="s">
        <v>193</v>
      </c>
      <c r="B75" s="17"/>
      <c r="C75" s="39"/>
      <c r="D75" s="40">
        <v>145178.55528</v>
      </c>
      <c r="E75" s="40">
        <v>144694.14334999997</v>
      </c>
      <c r="F75" s="40">
        <v>168304.58255999995</v>
      </c>
      <c r="G75" s="40">
        <v>23610.439209999982</v>
      </c>
      <c r="H75" s="35">
        <v>16.317480903763194</v>
      </c>
    </row>
    <row r="76" spans="1:8" x14ac:dyDescent="0.2">
      <c r="A76" s="31" t="s">
        <v>21</v>
      </c>
      <c r="B76" s="31" t="s">
        <v>173</v>
      </c>
      <c r="C76" s="38" t="s">
        <v>174</v>
      </c>
      <c r="D76" s="32">
        <v>36141.408689999997</v>
      </c>
      <c r="E76" s="32">
        <v>36141.408690000004</v>
      </c>
      <c r="F76" s="32">
        <v>38563.879349999988</v>
      </c>
      <c r="G76" s="32">
        <v>2422.4706599999845</v>
      </c>
      <c r="H76" s="33">
        <v>6.702756610232119</v>
      </c>
    </row>
    <row r="77" spans="1:8" x14ac:dyDescent="0.2">
      <c r="A77" s="31"/>
      <c r="B77" s="31" t="s">
        <v>175</v>
      </c>
      <c r="C77" s="38" t="s">
        <v>176</v>
      </c>
      <c r="D77" s="32">
        <v>1119.3960199999999</v>
      </c>
      <c r="E77" s="32">
        <v>1375.7164927440001</v>
      </c>
      <c r="F77" s="32">
        <v>1375.7164927440001</v>
      </c>
      <c r="G77" s="32">
        <v>0</v>
      </c>
      <c r="H77" s="33">
        <v>0</v>
      </c>
    </row>
    <row r="78" spans="1:8" x14ac:dyDescent="0.2">
      <c r="A78" s="31"/>
      <c r="B78" s="31" t="s">
        <v>177</v>
      </c>
      <c r="C78" s="38" t="s">
        <v>178</v>
      </c>
      <c r="D78" s="32">
        <v>0</v>
      </c>
      <c r="E78" s="32">
        <v>991.80600000000004</v>
      </c>
      <c r="F78" s="32">
        <v>991.80600000000004</v>
      </c>
      <c r="G78" s="32">
        <v>0</v>
      </c>
      <c r="H78" s="33">
        <v>0</v>
      </c>
    </row>
    <row r="79" spans="1:8" ht="30" x14ac:dyDescent="0.2">
      <c r="A79" s="31"/>
      <c r="B79" s="31" t="s">
        <v>162</v>
      </c>
      <c r="C79" s="38" t="s">
        <v>163</v>
      </c>
      <c r="D79" s="32">
        <v>120905.8652</v>
      </c>
      <c r="E79" s="32">
        <v>43352.85149277599</v>
      </c>
      <c r="F79" s="32">
        <v>240468.79858</v>
      </c>
      <c r="G79" s="32">
        <v>197115.94708722402</v>
      </c>
      <c r="H79" s="33">
        <v>454.67815910579725</v>
      </c>
    </row>
    <row r="80" spans="1:8" ht="15.75" x14ac:dyDescent="0.25">
      <c r="A80" s="17" t="s">
        <v>194</v>
      </c>
      <c r="B80" s="17"/>
      <c r="C80" s="39"/>
      <c r="D80" s="40">
        <v>158166.66991</v>
      </c>
      <c r="E80" s="40">
        <v>81861.782675519993</v>
      </c>
      <c r="F80" s="40">
        <v>281400.20042274398</v>
      </c>
      <c r="G80" s="40">
        <v>199538.41774722398</v>
      </c>
      <c r="H80" s="35">
        <v>243.75039392697477</v>
      </c>
    </row>
    <row r="81" spans="1:8" x14ac:dyDescent="0.2">
      <c r="A81" s="31" t="s">
        <v>35</v>
      </c>
      <c r="B81" s="31" t="s">
        <v>173</v>
      </c>
      <c r="C81" s="38" t="s">
        <v>174</v>
      </c>
      <c r="D81" s="32">
        <v>15835.660778809568</v>
      </c>
      <c r="E81" s="32">
        <v>15835.660777974617</v>
      </c>
      <c r="F81" s="32">
        <v>23141.141980298631</v>
      </c>
      <c r="G81" s="32">
        <v>7305.4812023240138</v>
      </c>
      <c r="H81" s="33">
        <v>46.133099873451485</v>
      </c>
    </row>
    <row r="82" spans="1:8" x14ac:dyDescent="0.2">
      <c r="A82" s="31"/>
      <c r="B82" s="31" t="s">
        <v>175</v>
      </c>
      <c r="C82" s="38" t="s">
        <v>176</v>
      </c>
      <c r="D82" s="32">
        <v>852.56875000000048</v>
      </c>
      <c r="E82" s="32">
        <v>577.63938500000006</v>
      </c>
      <c r="F82" s="32">
        <v>1040.9031486040924</v>
      </c>
      <c r="G82" s="32">
        <v>463.26376360409233</v>
      </c>
      <c r="H82" s="33">
        <v>80.199476634387096</v>
      </c>
    </row>
    <row r="83" spans="1:8" x14ac:dyDescent="0.2">
      <c r="A83" s="31"/>
      <c r="B83" s="31" t="s">
        <v>177</v>
      </c>
      <c r="C83" s="38" t="s">
        <v>178</v>
      </c>
      <c r="D83" s="32">
        <v>4752.3876200000013</v>
      </c>
      <c r="E83" s="32">
        <v>3323.4882070000003</v>
      </c>
      <c r="F83" s="32">
        <v>16351.437808099001</v>
      </c>
      <c r="G83" s="32">
        <v>13027.949601099001</v>
      </c>
      <c r="H83" s="33">
        <v>391.99626385492394</v>
      </c>
    </row>
    <row r="84" spans="1:8" ht="30" x14ac:dyDescent="0.2">
      <c r="A84" s="31"/>
      <c r="B84" s="31" t="s">
        <v>162</v>
      </c>
      <c r="C84" s="38" t="s">
        <v>163</v>
      </c>
      <c r="D84" s="32">
        <v>246.78922</v>
      </c>
      <c r="E84" s="32">
        <v>65.25</v>
      </c>
      <c r="F84" s="32">
        <v>253.4676</v>
      </c>
      <c r="G84" s="32">
        <v>188.2176</v>
      </c>
      <c r="H84" s="33">
        <v>288.45609195402295</v>
      </c>
    </row>
    <row r="85" spans="1:8" ht="15.75" x14ac:dyDescent="0.25">
      <c r="A85" s="17" t="s">
        <v>195</v>
      </c>
      <c r="B85" s="17"/>
      <c r="C85" s="39"/>
      <c r="D85" s="40">
        <v>21687.40636880957</v>
      </c>
      <c r="E85" s="40">
        <v>19802.038369974616</v>
      </c>
      <c r="F85" s="40">
        <v>40786.950537001729</v>
      </c>
      <c r="G85" s="40">
        <v>20984.912167027112</v>
      </c>
      <c r="H85" s="35">
        <v>105.97349512687573</v>
      </c>
    </row>
    <row r="86" spans="1:8" x14ac:dyDescent="0.2">
      <c r="A86" s="31" t="s">
        <v>37</v>
      </c>
      <c r="B86" s="31" t="s">
        <v>173</v>
      </c>
      <c r="C86" s="38" t="s">
        <v>174</v>
      </c>
      <c r="D86" s="32">
        <v>12202.573192539794</v>
      </c>
      <c r="E86" s="32">
        <v>11850.367420049643</v>
      </c>
      <c r="F86" s="32">
        <v>16471.28826291758</v>
      </c>
      <c r="G86" s="32">
        <v>4620.9208428679376</v>
      </c>
      <c r="H86" s="33">
        <v>38.993903556524323</v>
      </c>
    </row>
    <row r="87" spans="1:8" x14ac:dyDescent="0.2">
      <c r="A87" s="31"/>
      <c r="B87" s="31" t="s">
        <v>175</v>
      </c>
      <c r="C87" s="38" t="s">
        <v>176</v>
      </c>
      <c r="D87" s="32">
        <v>434.93745999999993</v>
      </c>
      <c r="E87" s="32">
        <v>300.2269050000001</v>
      </c>
      <c r="F87" s="32">
        <v>309.8007368223324</v>
      </c>
      <c r="G87" s="32">
        <v>9.5738318223322949</v>
      </c>
      <c r="H87" s="33">
        <v>3.1888653757838004</v>
      </c>
    </row>
    <row r="88" spans="1:8" x14ac:dyDescent="0.2">
      <c r="A88" s="31"/>
      <c r="B88" s="31" t="s">
        <v>177</v>
      </c>
      <c r="C88" s="38" t="s">
        <v>178</v>
      </c>
      <c r="D88" s="32">
        <v>5409.4786799999993</v>
      </c>
      <c r="E88" s="32">
        <v>3510.425045</v>
      </c>
      <c r="F88" s="32">
        <v>4405.863255315001</v>
      </c>
      <c r="G88" s="32">
        <v>895.43821031500102</v>
      </c>
      <c r="H88" s="33">
        <v>25.507971223894941</v>
      </c>
    </row>
    <row r="89" spans="1:8" ht="15.75" x14ac:dyDescent="0.25">
      <c r="A89" s="17" t="s">
        <v>196</v>
      </c>
      <c r="B89" s="17"/>
      <c r="C89" s="39"/>
      <c r="D89" s="40">
        <v>18046.989332539793</v>
      </c>
      <c r="E89" s="40">
        <v>15661.019370049642</v>
      </c>
      <c r="F89" s="40">
        <v>21186.952255054915</v>
      </c>
      <c r="G89" s="40">
        <v>5525.9328850052734</v>
      </c>
      <c r="H89" s="35">
        <v>35.284630932601658</v>
      </c>
    </row>
    <row r="90" spans="1:8" x14ac:dyDescent="0.2">
      <c r="A90" s="31" t="s">
        <v>15</v>
      </c>
      <c r="B90" s="31" t="s">
        <v>197</v>
      </c>
      <c r="C90" s="38" t="s">
        <v>198</v>
      </c>
      <c r="D90" s="32">
        <v>9552.8529699999999</v>
      </c>
      <c r="E90" s="32">
        <v>9552.8529699999999</v>
      </c>
      <c r="F90" s="32">
        <v>9552.8529699999999</v>
      </c>
      <c r="G90" s="32">
        <v>0</v>
      </c>
      <c r="H90" s="33">
        <v>0</v>
      </c>
    </row>
    <row r="91" spans="1:8" ht="15.75" x14ac:dyDescent="0.25">
      <c r="A91" s="17" t="s">
        <v>199</v>
      </c>
      <c r="B91" s="17"/>
      <c r="C91" s="39"/>
      <c r="D91" s="40">
        <v>9552.8529699999999</v>
      </c>
      <c r="E91" s="40">
        <v>9552.8529699999999</v>
      </c>
      <c r="F91" s="40">
        <v>9552.8529699999999</v>
      </c>
      <c r="G91" s="40">
        <v>0</v>
      </c>
      <c r="H91" s="35">
        <v>0</v>
      </c>
    </row>
    <row r="92" spans="1:8" ht="30" x14ac:dyDescent="0.2">
      <c r="A92" s="31" t="s">
        <v>19</v>
      </c>
      <c r="B92" s="31" t="s">
        <v>162</v>
      </c>
      <c r="C92" s="38" t="s">
        <v>163</v>
      </c>
      <c r="D92" s="32">
        <v>8280.7476200000001</v>
      </c>
      <c r="E92" s="32">
        <v>3189.0491006666703</v>
      </c>
      <c r="F92" s="32">
        <v>0</v>
      </c>
      <c r="G92" s="32">
        <v>-3189.0491006666703</v>
      </c>
      <c r="H92" s="33">
        <v>-100</v>
      </c>
    </row>
    <row r="93" spans="1:8" ht="30" x14ac:dyDescent="0.2">
      <c r="A93" s="31"/>
      <c r="B93" s="31" t="s">
        <v>164</v>
      </c>
      <c r="C93" s="38" t="s">
        <v>165</v>
      </c>
      <c r="D93" s="32">
        <v>357702.27409999998</v>
      </c>
      <c r="E93" s="32">
        <v>200967.59765266674</v>
      </c>
      <c r="F93" s="32">
        <v>232501.06455969601</v>
      </c>
      <c r="G93" s="32">
        <v>31533.466907029273</v>
      </c>
      <c r="H93" s="33">
        <v>15.69082144352878</v>
      </c>
    </row>
    <row r="94" spans="1:8" ht="15.75" x14ac:dyDescent="0.25">
      <c r="A94" s="17" t="s">
        <v>166</v>
      </c>
      <c r="B94" s="17"/>
      <c r="C94" s="39"/>
      <c r="D94" s="40">
        <v>365983.02171999996</v>
      </c>
      <c r="E94" s="40">
        <v>204156.64675333339</v>
      </c>
      <c r="F94" s="40">
        <v>232501.06455969601</v>
      </c>
      <c r="G94" s="40">
        <v>28344.417806362617</v>
      </c>
      <c r="H94" s="35">
        <v>13.883661520268298</v>
      </c>
    </row>
    <row r="95" spans="1:8" ht="30" x14ac:dyDescent="0.2">
      <c r="A95" s="31" t="s">
        <v>18</v>
      </c>
      <c r="B95" s="31" t="s">
        <v>162</v>
      </c>
      <c r="C95" s="38" t="s">
        <v>163</v>
      </c>
      <c r="D95" s="32">
        <v>15240.972510000001</v>
      </c>
      <c r="E95" s="32">
        <v>4493.5575099999996</v>
      </c>
      <c r="F95" s="32">
        <v>0</v>
      </c>
      <c r="G95" s="32">
        <v>-4493.5575099999996</v>
      </c>
      <c r="H95" s="33">
        <v>-100</v>
      </c>
    </row>
    <row r="96" spans="1:8" x14ac:dyDescent="0.2">
      <c r="A96" s="31"/>
      <c r="B96" s="31" t="s">
        <v>167</v>
      </c>
      <c r="C96" s="38" t="s">
        <v>168</v>
      </c>
      <c r="D96" s="32">
        <v>1034840.3018400001</v>
      </c>
      <c r="E96" s="32">
        <v>692287.28599999996</v>
      </c>
      <c r="F96" s="32">
        <v>1484157.8360000001</v>
      </c>
      <c r="G96" s="32">
        <v>791870.55000000016</v>
      </c>
      <c r="H96" s="33">
        <v>114.38467324387642</v>
      </c>
    </row>
    <row r="97" spans="1:8" ht="15.75" x14ac:dyDescent="0.25">
      <c r="A97" s="17" t="s">
        <v>169</v>
      </c>
      <c r="B97" s="17"/>
      <c r="C97" s="39"/>
      <c r="D97" s="40">
        <v>1050081.2743500001</v>
      </c>
      <c r="E97" s="40">
        <v>696780.84350999992</v>
      </c>
      <c r="F97" s="40">
        <v>1484157.8360000001</v>
      </c>
      <c r="G97" s="40">
        <v>787376.99249000021</v>
      </c>
      <c r="H97" s="35">
        <v>113.00210099399783</v>
      </c>
    </row>
    <row r="98" spans="1:8" x14ac:dyDescent="0.2">
      <c r="A98" s="31" t="s">
        <v>170</v>
      </c>
      <c r="B98" s="31" t="s">
        <v>167</v>
      </c>
      <c r="C98" s="38" t="s">
        <v>168</v>
      </c>
      <c r="D98" s="32">
        <v>39302.193750000006</v>
      </c>
      <c r="E98" s="32">
        <v>0</v>
      </c>
      <c r="F98" s="32">
        <v>0</v>
      </c>
      <c r="G98" s="32">
        <v>0</v>
      </c>
      <c r="H98" s="33">
        <v>0</v>
      </c>
    </row>
    <row r="99" spans="1:8" ht="15.75" x14ac:dyDescent="0.25">
      <c r="A99" s="17" t="s">
        <v>171</v>
      </c>
      <c r="B99" s="17"/>
      <c r="C99" s="39"/>
      <c r="D99" s="40">
        <v>39302.193750000006</v>
      </c>
      <c r="E99" s="40">
        <v>0</v>
      </c>
      <c r="F99" s="40">
        <v>0</v>
      </c>
      <c r="G99" s="40">
        <v>0</v>
      </c>
      <c r="H99" s="35">
        <v>0</v>
      </c>
    </row>
    <row r="100" spans="1:8" ht="30" x14ac:dyDescent="0.2">
      <c r="A100" s="31" t="s">
        <v>20</v>
      </c>
      <c r="B100" s="31" t="s">
        <v>162</v>
      </c>
      <c r="C100" s="38" t="s">
        <v>163</v>
      </c>
      <c r="D100" s="32">
        <v>0</v>
      </c>
      <c r="E100" s="32">
        <v>4000</v>
      </c>
      <c r="F100" s="32">
        <v>0</v>
      </c>
      <c r="G100" s="32">
        <v>-4000</v>
      </c>
      <c r="H100" s="33">
        <v>-100</v>
      </c>
    </row>
    <row r="101" spans="1:8" ht="15.75" x14ac:dyDescent="0.25">
      <c r="A101" s="17" t="s">
        <v>172</v>
      </c>
      <c r="B101" s="17"/>
      <c r="C101" s="39"/>
      <c r="D101" s="40">
        <v>0</v>
      </c>
      <c r="E101" s="40">
        <v>4000</v>
      </c>
      <c r="F101" s="40">
        <v>0</v>
      </c>
      <c r="G101" s="40">
        <v>-4000</v>
      </c>
      <c r="H101" s="35">
        <v>-100</v>
      </c>
    </row>
    <row r="102" spans="1:8" ht="15.75" x14ac:dyDescent="0.25">
      <c r="A102" s="17" t="s">
        <v>38</v>
      </c>
      <c r="B102" s="17"/>
      <c r="C102" s="39"/>
      <c r="D102" s="40">
        <v>3736683.9849968371</v>
      </c>
      <c r="E102" s="40">
        <v>2860457.8715558606</v>
      </c>
      <c r="F102" s="40">
        <v>4469005.1750020282</v>
      </c>
      <c r="G102" s="40">
        <v>1608547.3034461676</v>
      </c>
      <c r="H102" s="35">
        <v>56.233909942929742</v>
      </c>
    </row>
    <row r="104" spans="1:8" ht="15.75" x14ac:dyDescent="0.25">
      <c r="D104" s="22"/>
      <c r="E104" s="22"/>
      <c r="F104" s="22"/>
      <c r="G104" s="22"/>
    </row>
    <row r="105" spans="1:8" x14ac:dyDescent="0.2">
      <c r="A105" s="36" t="s">
        <v>200</v>
      </c>
      <c r="C105" s="10"/>
      <c r="E105" s="10" t="s">
        <v>204</v>
      </c>
    </row>
  </sheetData>
  <autoFilter ref="A6:H102"/>
  <mergeCells count="1">
    <mergeCell ref="A5:H5"/>
  </mergeCells>
  <hyperlinks>
    <hyperlink ref="A105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7"/>
  <sheetViews>
    <sheetView topLeftCell="B1" zoomScale="75" zoomScaleNormal="75" workbookViewId="0">
      <selection activeCell="B2" sqref="B2"/>
    </sheetView>
  </sheetViews>
  <sheetFormatPr baseColWidth="10" defaultColWidth="11" defaultRowHeight="15" x14ac:dyDescent="0.2"/>
  <cols>
    <col min="1" max="1" width="7.75" style="10" hidden="1" customWidth="1"/>
    <col min="2" max="2" width="31.5" style="11" customWidth="1"/>
    <col min="3" max="3" width="8.25" style="11" hidden="1" customWidth="1"/>
    <col min="4" max="4" width="44.5" style="11" customWidth="1"/>
    <col min="5" max="5" width="16.375" style="10" hidden="1" customWidth="1"/>
    <col min="6" max="6" width="60.125" style="10" customWidth="1"/>
    <col min="7" max="9" width="15.875" style="10" customWidth="1"/>
    <col min="10" max="10" width="12.75" style="10" bestFit="1" customWidth="1"/>
    <col min="11" max="16384" width="11" style="10"/>
  </cols>
  <sheetData>
    <row r="4" spans="1:11" ht="24" customHeight="1" x14ac:dyDescent="0.25">
      <c r="B4" s="41" t="s">
        <v>13</v>
      </c>
      <c r="C4" s="13"/>
      <c r="D4" s="13"/>
      <c r="E4" s="44"/>
      <c r="F4" s="44"/>
      <c r="G4" s="12"/>
      <c r="H4" s="12"/>
      <c r="I4" s="12"/>
      <c r="J4" s="12"/>
      <c r="K4" s="12"/>
    </row>
    <row r="5" spans="1:11" ht="24" customHeight="1" x14ac:dyDescent="0.2">
      <c r="A5" s="12"/>
      <c r="B5" s="45" t="s">
        <v>81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s="21" customFormat="1" ht="47.25" x14ac:dyDescent="0.25">
      <c r="A6" s="19" t="s">
        <v>79</v>
      </c>
      <c r="B6" s="19" t="s">
        <v>149</v>
      </c>
      <c r="C6" s="19" t="s">
        <v>80</v>
      </c>
      <c r="D6" s="19" t="s">
        <v>150</v>
      </c>
      <c r="E6" s="19" t="s">
        <v>137</v>
      </c>
      <c r="F6" s="19" t="s">
        <v>151</v>
      </c>
      <c r="G6" s="20" t="s">
        <v>205</v>
      </c>
      <c r="H6" s="20" t="s">
        <v>206</v>
      </c>
      <c r="I6" s="20" t="s">
        <v>159</v>
      </c>
      <c r="J6" s="19" t="s">
        <v>4</v>
      </c>
      <c r="K6" s="19" t="s">
        <v>5</v>
      </c>
    </row>
    <row r="7" spans="1:11" ht="15.75" x14ac:dyDescent="0.25">
      <c r="A7" s="17" t="s">
        <v>39</v>
      </c>
      <c r="B7" s="17" t="s">
        <v>40</v>
      </c>
      <c r="C7" s="15" t="s">
        <v>41</v>
      </c>
      <c r="D7" s="15" t="s">
        <v>42</v>
      </c>
      <c r="E7" s="15" t="s">
        <v>82</v>
      </c>
      <c r="F7" s="15" t="s">
        <v>138</v>
      </c>
      <c r="G7" s="16">
        <v>12838.022920000005</v>
      </c>
      <c r="H7" s="16">
        <v>12016.276179999999</v>
      </c>
      <c r="I7" s="16">
        <v>14376.482433274999</v>
      </c>
      <c r="J7" s="24">
        <f>+I7-H7</f>
        <v>2360.2062532750006</v>
      </c>
      <c r="K7" s="25">
        <f>+(I7/H7-1)*100</f>
        <v>19.641744396682135</v>
      </c>
    </row>
    <row r="8" spans="1:11" ht="15.75" x14ac:dyDescent="0.25">
      <c r="A8" s="17"/>
      <c r="B8" s="17"/>
      <c r="C8" s="15" t="s">
        <v>43</v>
      </c>
      <c r="D8" s="15" t="s">
        <v>44</v>
      </c>
      <c r="E8" s="15" t="s">
        <v>83</v>
      </c>
      <c r="F8" s="15" t="s">
        <v>139</v>
      </c>
      <c r="G8" s="16">
        <v>8686.0740899999983</v>
      </c>
      <c r="H8" s="16">
        <v>9187.5615720000023</v>
      </c>
      <c r="I8" s="16">
        <v>15573.193683485004</v>
      </c>
      <c r="J8" s="24">
        <f t="shared" ref="J8:J43" si="0">+I8-H8</f>
        <v>6385.6321114850016</v>
      </c>
      <c r="K8" s="25">
        <f t="shared" ref="K8:K44" si="1">+(I8/H8-1)*100</f>
        <v>69.503012975127618</v>
      </c>
    </row>
    <row r="9" spans="1:11" ht="15.75" x14ac:dyDescent="0.25">
      <c r="A9" s="17"/>
      <c r="B9" s="17"/>
      <c r="C9" s="15" t="s">
        <v>45</v>
      </c>
      <c r="D9" s="15" t="s">
        <v>46</v>
      </c>
      <c r="E9" s="15" t="s">
        <v>84</v>
      </c>
      <c r="F9" s="15" t="s">
        <v>85</v>
      </c>
      <c r="G9" s="16">
        <v>17693.577139999998</v>
      </c>
      <c r="H9" s="16">
        <v>18982.037025000009</v>
      </c>
      <c r="I9" s="16">
        <v>20658.804189862007</v>
      </c>
      <c r="J9" s="24">
        <f t="shared" si="0"/>
        <v>1676.767164861998</v>
      </c>
      <c r="K9" s="25">
        <f t="shared" si="1"/>
        <v>8.8334416514604719</v>
      </c>
    </row>
    <row r="10" spans="1:11" ht="15.75" x14ac:dyDescent="0.25">
      <c r="A10" s="17"/>
      <c r="B10" s="17"/>
      <c r="C10" s="15"/>
      <c r="D10" s="15"/>
      <c r="E10" s="15" t="s">
        <v>86</v>
      </c>
      <c r="F10" s="15" t="s">
        <v>87</v>
      </c>
      <c r="G10" s="16">
        <v>66494.902009999976</v>
      </c>
      <c r="H10" s="16">
        <v>41684.413411000016</v>
      </c>
      <c r="I10" s="16">
        <v>74500.906550623025</v>
      </c>
      <c r="J10" s="24">
        <f t="shared" si="0"/>
        <v>32816.493139623009</v>
      </c>
      <c r="K10" s="25">
        <f t="shared" si="1"/>
        <v>78.72605238811667</v>
      </c>
    </row>
    <row r="11" spans="1:11" ht="15.75" x14ac:dyDescent="0.25">
      <c r="A11" s="17"/>
      <c r="B11" s="17"/>
      <c r="C11" s="15"/>
      <c r="D11" s="15"/>
      <c r="E11" s="15" t="s">
        <v>88</v>
      </c>
      <c r="F11" s="15" t="s">
        <v>147</v>
      </c>
      <c r="G11" s="16">
        <v>239222.20843</v>
      </c>
      <c r="H11" s="16">
        <v>20423.2772792</v>
      </c>
      <c r="I11" s="16">
        <v>89750.569571208005</v>
      </c>
      <c r="J11" s="24">
        <f t="shared" si="0"/>
        <v>69327.292292008002</v>
      </c>
      <c r="K11" s="25">
        <f t="shared" si="1"/>
        <v>339.45233835029063</v>
      </c>
    </row>
    <row r="12" spans="1:11" ht="15.75" x14ac:dyDescent="0.25">
      <c r="A12" s="17"/>
      <c r="B12" s="17"/>
      <c r="C12" s="15"/>
      <c r="D12" s="15"/>
      <c r="E12" s="15" t="s">
        <v>89</v>
      </c>
      <c r="F12" s="15" t="s">
        <v>148</v>
      </c>
      <c r="G12" s="16">
        <v>96687.431020000004</v>
      </c>
      <c r="H12" s="16">
        <v>34502.81760866665</v>
      </c>
      <c r="I12" s="16">
        <v>43371.967487657021</v>
      </c>
      <c r="J12" s="24">
        <f t="shared" si="0"/>
        <v>8869.1498789903708</v>
      </c>
      <c r="K12" s="25">
        <f t="shared" si="1"/>
        <v>25.705581438550574</v>
      </c>
    </row>
    <row r="13" spans="1:11" ht="15.75" x14ac:dyDescent="0.25">
      <c r="A13" s="17"/>
      <c r="B13" s="17"/>
      <c r="C13" s="15"/>
      <c r="D13" s="15"/>
      <c r="E13" s="15" t="s">
        <v>90</v>
      </c>
      <c r="F13" s="15" t="s">
        <v>91</v>
      </c>
      <c r="G13" s="16">
        <v>29524.823399999997</v>
      </c>
      <c r="H13" s="16">
        <v>23312.139064999988</v>
      </c>
      <c r="I13" s="16">
        <v>44994.625094275019</v>
      </c>
      <c r="J13" s="24">
        <f t="shared" si="0"/>
        <v>21682.486029275031</v>
      </c>
      <c r="K13" s="25">
        <f t="shared" si="1"/>
        <v>93.009422982674025</v>
      </c>
    </row>
    <row r="14" spans="1:11" ht="15.75" x14ac:dyDescent="0.25">
      <c r="A14" s="17"/>
      <c r="B14" s="17"/>
      <c r="C14" s="15"/>
      <c r="D14" s="15"/>
      <c r="E14" s="15" t="s">
        <v>92</v>
      </c>
      <c r="F14" s="15" t="s">
        <v>93</v>
      </c>
      <c r="G14" s="16">
        <v>102033.00778000001</v>
      </c>
      <c r="H14" s="16">
        <v>37447.156810999993</v>
      </c>
      <c r="I14" s="16">
        <v>247924.19069757906</v>
      </c>
      <c r="J14" s="24">
        <f t="shared" si="0"/>
        <v>210477.03388657907</v>
      </c>
      <c r="K14" s="25">
        <f t="shared" si="1"/>
        <v>562.06412398377881</v>
      </c>
    </row>
    <row r="15" spans="1:11" ht="15.75" x14ac:dyDescent="0.25">
      <c r="A15" s="17"/>
      <c r="B15" s="17"/>
      <c r="C15" s="15" t="s">
        <v>47</v>
      </c>
      <c r="D15" s="15" t="s">
        <v>48</v>
      </c>
      <c r="E15" s="15" t="s">
        <v>94</v>
      </c>
      <c r="F15" s="15" t="s">
        <v>95</v>
      </c>
      <c r="G15" s="16">
        <v>40025.591910000003</v>
      </c>
      <c r="H15" s="16">
        <v>33744.50718600001</v>
      </c>
      <c r="I15" s="16">
        <v>35077.985605839996</v>
      </c>
      <c r="J15" s="24">
        <f t="shared" si="0"/>
        <v>1333.4784198399866</v>
      </c>
      <c r="K15" s="25">
        <f t="shared" si="1"/>
        <v>3.9516903076694643</v>
      </c>
    </row>
    <row r="16" spans="1:11" ht="15.75" x14ac:dyDescent="0.25">
      <c r="A16" s="17"/>
      <c r="B16" s="17"/>
      <c r="C16" s="15"/>
      <c r="D16" s="15"/>
      <c r="E16" s="15" t="s">
        <v>96</v>
      </c>
      <c r="F16" s="15" t="s">
        <v>97</v>
      </c>
      <c r="G16" s="16">
        <v>94265.52307000001</v>
      </c>
      <c r="H16" s="16">
        <v>67877.993827119979</v>
      </c>
      <c r="I16" s="16">
        <v>82547.105522330996</v>
      </c>
      <c r="J16" s="24">
        <f t="shared" si="0"/>
        <v>14669.111695211017</v>
      </c>
      <c r="K16" s="25">
        <f t="shared" si="1"/>
        <v>21.610997715359879</v>
      </c>
    </row>
    <row r="17" spans="1:11" ht="15.75" x14ac:dyDescent="0.25">
      <c r="A17" s="17"/>
      <c r="B17" s="17"/>
      <c r="C17" s="15" t="s">
        <v>49</v>
      </c>
      <c r="D17" s="15" t="s">
        <v>50</v>
      </c>
      <c r="E17" s="15" t="s">
        <v>98</v>
      </c>
      <c r="F17" s="15" t="s">
        <v>99</v>
      </c>
      <c r="G17" s="16">
        <v>280487.9085299999</v>
      </c>
      <c r="H17" s="16">
        <v>261446.21811208682</v>
      </c>
      <c r="I17" s="16">
        <v>393288.91833255679</v>
      </c>
      <c r="J17" s="24">
        <f t="shared" si="0"/>
        <v>131842.70022046997</v>
      </c>
      <c r="K17" s="25">
        <f t="shared" si="1"/>
        <v>50.428230009411166</v>
      </c>
    </row>
    <row r="18" spans="1:11" ht="15.75" x14ac:dyDescent="0.25">
      <c r="A18" s="17"/>
      <c r="B18" s="17"/>
      <c r="C18" s="15"/>
      <c r="D18" s="15"/>
      <c r="E18" s="15" t="s">
        <v>100</v>
      </c>
      <c r="F18" s="15" t="s">
        <v>140</v>
      </c>
      <c r="G18" s="16">
        <v>21287.815640000004</v>
      </c>
      <c r="H18" s="16">
        <v>22245.977635000003</v>
      </c>
      <c r="I18" s="16">
        <v>18024.710967177998</v>
      </c>
      <c r="J18" s="24">
        <f t="shared" si="0"/>
        <v>-4221.2666678220048</v>
      </c>
      <c r="K18" s="25">
        <f t="shared" si="1"/>
        <v>-18.97541540804486</v>
      </c>
    </row>
    <row r="19" spans="1:11" ht="15.75" x14ac:dyDescent="0.25">
      <c r="A19" s="17"/>
      <c r="B19" s="17"/>
      <c r="C19" s="15"/>
      <c r="D19" s="15"/>
      <c r="E19" s="15" t="s">
        <v>101</v>
      </c>
      <c r="F19" s="15" t="s">
        <v>102</v>
      </c>
      <c r="G19" s="16">
        <v>399301.15102000011</v>
      </c>
      <c r="H19" s="16">
        <v>263993.60290857992</v>
      </c>
      <c r="I19" s="16">
        <v>286693.29121428763</v>
      </c>
      <c r="J19" s="24">
        <f t="shared" si="0"/>
        <v>22699.688305707707</v>
      </c>
      <c r="K19" s="25">
        <f t="shared" si="1"/>
        <v>8.5985751380379227</v>
      </c>
    </row>
    <row r="20" spans="1:11" ht="15.75" x14ac:dyDescent="0.25">
      <c r="A20" s="17"/>
      <c r="B20" s="17"/>
      <c r="C20" s="15" t="s">
        <v>51</v>
      </c>
      <c r="D20" s="15" t="s">
        <v>52</v>
      </c>
      <c r="E20" s="15" t="s">
        <v>103</v>
      </c>
      <c r="F20" s="15" t="s">
        <v>104</v>
      </c>
      <c r="G20" s="16">
        <v>16869.868879999998</v>
      </c>
      <c r="H20" s="16">
        <v>13724.662799000003</v>
      </c>
      <c r="I20" s="16">
        <v>15711.115168271001</v>
      </c>
      <c r="J20" s="24">
        <f t="shared" si="0"/>
        <v>1986.4523692709972</v>
      </c>
      <c r="K20" s="25">
        <f t="shared" si="1"/>
        <v>14.473596898976137</v>
      </c>
    </row>
    <row r="21" spans="1:11" ht="15.75" x14ac:dyDescent="0.25">
      <c r="A21" s="17"/>
      <c r="B21" s="17"/>
      <c r="C21" s="15"/>
      <c r="D21" s="15"/>
      <c r="E21" s="15" t="s">
        <v>105</v>
      </c>
      <c r="F21" s="15" t="s">
        <v>141</v>
      </c>
      <c r="G21" s="16">
        <v>0</v>
      </c>
      <c r="H21" s="16">
        <v>1.20353</v>
      </c>
      <c r="I21" s="16">
        <v>3</v>
      </c>
      <c r="J21" s="24">
        <f t="shared" si="0"/>
        <v>1.79647</v>
      </c>
      <c r="K21" s="25">
        <f t="shared" si="1"/>
        <v>149.26674033883657</v>
      </c>
    </row>
    <row r="22" spans="1:11" ht="15.75" x14ac:dyDescent="0.25">
      <c r="A22" s="17"/>
      <c r="B22" s="17"/>
      <c r="C22" s="15"/>
      <c r="D22" s="15"/>
      <c r="E22" s="15" t="s">
        <v>106</v>
      </c>
      <c r="F22" s="15" t="s">
        <v>93</v>
      </c>
      <c r="G22" s="27">
        <f>249457.27471-296.87</f>
        <v>249160.40471</v>
      </c>
      <c r="H22" s="27">
        <f>268389.359564184-308.23</f>
        <v>268081.129564184</v>
      </c>
      <c r="I22" s="27">
        <v>295418.26043591893</v>
      </c>
      <c r="J22" s="28">
        <f t="shared" si="0"/>
        <v>27337.130871734931</v>
      </c>
      <c r="K22" s="25">
        <f t="shared" si="1"/>
        <v>10.197335006822961</v>
      </c>
    </row>
    <row r="23" spans="1:11" ht="15.75" x14ac:dyDescent="0.25">
      <c r="A23" s="17" t="s">
        <v>53</v>
      </c>
      <c r="B23" s="17" t="s">
        <v>54</v>
      </c>
      <c r="C23" s="15" t="s">
        <v>55</v>
      </c>
      <c r="D23" s="15" t="s">
        <v>56</v>
      </c>
      <c r="E23" s="15" t="s">
        <v>107</v>
      </c>
      <c r="F23" s="15" t="s">
        <v>142</v>
      </c>
      <c r="G23" s="27">
        <v>88178.232800000013</v>
      </c>
      <c r="H23" s="27">
        <v>67382.517063000007</v>
      </c>
      <c r="I23" s="27">
        <v>69428.225988273363</v>
      </c>
      <c r="J23" s="28">
        <f t="shared" si="0"/>
        <v>2045.7089252733567</v>
      </c>
      <c r="K23" s="25">
        <f t="shared" si="1"/>
        <v>3.0359639479788258</v>
      </c>
    </row>
    <row r="24" spans="1:11" ht="15.75" x14ac:dyDescent="0.25">
      <c r="A24" s="17"/>
      <c r="B24" s="17"/>
      <c r="C24" s="15"/>
      <c r="D24" s="15"/>
      <c r="E24" s="15" t="s">
        <v>108</v>
      </c>
      <c r="F24" s="15" t="s">
        <v>143</v>
      </c>
      <c r="G24" s="27">
        <v>130442.74491000001</v>
      </c>
      <c r="H24" s="27">
        <v>8493.5575099999987</v>
      </c>
      <c r="I24" s="27">
        <v>172455.329</v>
      </c>
      <c r="J24" s="28">
        <f t="shared" si="0"/>
        <v>163961.77149000001</v>
      </c>
      <c r="K24" s="25">
        <f t="shared" si="1"/>
        <v>1930.4251639781978</v>
      </c>
    </row>
    <row r="25" spans="1:11" ht="15.75" x14ac:dyDescent="0.25">
      <c r="A25" s="17"/>
      <c r="B25" s="17"/>
      <c r="C25" s="15"/>
      <c r="D25" s="15"/>
      <c r="E25" s="15" t="s">
        <v>109</v>
      </c>
      <c r="F25" s="15" t="s">
        <v>152</v>
      </c>
      <c r="G25" s="16">
        <v>10068.811700000004</v>
      </c>
      <c r="H25" s="16">
        <v>11152.052579666664</v>
      </c>
      <c r="I25" s="16">
        <v>13453.876626550003</v>
      </c>
      <c r="J25" s="24">
        <f t="shared" si="0"/>
        <v>2301.8240468833392</v>
      </c>
      <c r="K25" s="25">
        <f t="shared" si="1"/>
        <v>20.640362215294907</v>
      </c>
    </row>
    <row r="26" spans="1:11" ht="15.75" x14ac:dyDescent="0.25">
      <c r="A26" s="17"/>
      <c r="B26" s="17"/>
      <c r="C26" s="15" t="s">
        <v>57</v>
      </c>
      <c r="D26" s="15" t="s">
        <v>58</v>
      </c>
      <c r="E26" s="15" t="s">
        <v>110</v>
      </c>
      <c r="F26" s="15" t="s">
        <v>153</v>
      </c>
      <c r="G26" s="16">
        <v>845749.48949999991</v>
      </c>
      <c r="H26" s="16">
        <v>917693.90184299974</v>
      </c>
      <c r="I26" s="16">
        <v>1622108.6033423822</v>
      </c>
      <c r="J26" s="24">
        <f t="shared" si="0"/>
        <v>704414.7014993825</v>
      </c>
      <c r="K26" s="25">
        <f t="shared" si="1"/>
        <v>76.759222229188879</v>
      </c>
    </row>
    <row r="27" spans="1:11" ht="15.75" x14ac:dyDescent="0.25">
      <c r="A27" s="17"/>
      <c r="B27" s="17"/>
      <c r="C27" s="15"/>
      <c r="D27" s="15"/>
      <c r="E27" s="15" t="s">
        <v>111</v>
      </c>
      <c r="F27" s="15" t="s">
        <v>112</v>
      </c>
      <c r="G27" s="16">
        <v>8381.250039999999</v>
      </c>
      <c r="H27" s="16">
        <v>8495.4124700000029</v>
      </c>
      <c r="I27" s="16">
        <v>8695.482280000002</v>
      </c>
      <c r="J27" s="24">
        <f t="shared" si="0"/>
        <v>200.06980999999905</v>
      </c>
      <c r="K27" s="25">
        <f t="shared" si="1"/>
        <v>2.3550335043355242</v>
      </c>
    </row>
    <row r="28" spans="1:11" ht="15.75" x14ac:dyDescent="0.25">
      <c r="A28" s="17"/>
      <c r="B28" s="17"/>
      <c r="C28" s="15"/>
      <c r="D28" s="15"/>
      <c r="E28" s="15" t="s">
        <v>154</v>
      </c>
      <c r="F28" s="15" t="s">
        <v>155</v>
      </c>
      <c r="G28" s="16">
        <v>610</v>
      </c>
      <c r="H28" s="16">
        <v>0</v>
      </c>
      <c r="I28" s="16">
        <v>0</v>
      </c>
      <c r="J28" s="24">
        <f t="shared" si="0"/>
        <v>0</v>
      </c>
      <c r="K28" s="25">
        <v>0</v>
      </c>
    </row>
    <row r="29" spans="1:11" ht="15.75" x14ac:dyDescent="0.25">
      <c r="A29" s="17"/>
      <c r="B29" s="17"/>
      <c r="C29" s="15"/>
      <c r="D29" s="15"/>
      <c r="E29" s="15" t="s">
        <v>113</v>
      </c>
      <c r="F29" s="15" t="s">
        <v>114</v>
      </c>
      <c r="G29" s="16">
        <v>97603.692819999953</v>
      </c>
      <c r="H29" s="16">
        <v>108994.12744633334</v>
      </c>
      <c r="I29" s="16">
        <v>107539.28114549331</v>
      </c>
      <c r="J29" s="24">
        <f t="shared" si="0"/>
        <v>-1454.8463008400286</v>
      </c>
      <c r="K29" s="25">
        <f t="shared" si="1"/>
        <v>-1.3347932910939275</v>
      </c>
    </row>
    <row r="30" spans="1:11" ht="15.75" x14ac:dyDescent="0.25">
      <c r="A30" s="17"/>
      <c r="B30" s="17"/>
      <c r="C30" s="15"/>
      <c r="D30" s="15"/>
      <c r="E30" s="15" t="s">
        <v>115</v>
      </c>
      <c r="F30" s="15" t="s">
        <v>116</v>
      </c>
      <c r="G30" s="16">
        <v>168333.09278000001</v>
      </c>
      <c r="H30" s="16">
        <v>120529.64821999996</v>
      </c>
      <c r="I30" s="16">
        <v>143919.74811404431</v>
      </c>
      <c r="J30" s="24">
        <f t="shared" si="0"/>
        <v>23390.099894044353</v>
      </c>
      <c r="K30" s="25">
        <f t="shared" si="1"/>
        <v>19.406096540953111</v>
      </c>
    </row>
    <row r="31" spans="1:11" ht="15.75" x14ac:dyDescent="0.25">
      <c r="A31" s="17"/>
      <c r="B31" s="17"/>
      <c r="C31" s="15" t="s">
        <v>59</v>
      </c>
      <c r="D31" s="15" t="s">
        <v>60</v>
      </c>
      <c r="E31" s="15" t="s">
        <v>117</v>
      </c>
      <c r="F31" s="15" t="s">
        <v>144</v>
      </c>
      <c r="G31" s="16">
        <v>11786.731379999999</v>
      </c>
      <c r="H31" s="16">
        <v>8476.4169170000005</v>
      </c>
      <c r="I31" s="16">
        <v>11719.587988799998</v>
      </c>
      <c r="J31" s="24">
        <f t="shared" si="0"/>
        <v>3243.1710717999977</v>
      </c>
      <c r="K31" s="25">
        <f t="shared" si="1"/>
        <v>38.261108479640839</v>
      </c>
    </row>
    <row r="32" spans="1:11" ht="15.75" x14ac:dyDescent="0.25">
      <c r="A32" s="17"/>
      <c r="B32" s="17"/>
      <c r="C32" s="15"/>
      <c r="D32" s="15"/>
      <c r="E32" s="15" t="s">
        <v>156</v>
      </c>
      <c r="F32" s="15" t="s">
        <v>157</v>
      </c>
      <c r="G32" s="16">
        <v>4018.4012300000004</v>
      </c>
      <c r="H32" s="16">
        <v>2761.9450780000006</v>
      </c>
      <c r="I32" s="16">
        <v>8726.1370038730001</v>
      </c>
      <c r="J32" s="24">
        <f t="shared" si="0"/>
        <v>5964.1919258729995</v>
      </c>
      <c r="K32" s="25">
        <f t="shared" si="1"/>
        <v>215.94172792863185</v>
      </c>
    </row>
    <row r="33" spans="1:11" ht="30.75" x14ac:dyDescent="0.25">
      <c r="A33" s="17"/>
      <c r="B33" s="17"/>
      <c r="C33" s="15" t="s">
        <v>61</v>
      </c>
      <c r="D33" s="14" t="s">
        <v>62</v>
      </c>
      <c r="E33" s="15" t="s">
        <v>118</v>
      </c>
      <c r="F33" s="15" t="s">
        <v>145</v>
      </c>
      <c r="G33" s="16">
        <v>186312.71075999999</v>
      </c>
      <c r="H33" s="16">
        <v>53016.837059000041</v>
      </c>
      <c r="I33" s="16">
        <v>73926.238149937984</v>
      </c>
      <c r="J33" s="24">
        <f t="shared" si="0"/>
        <v>20909.401090937943</v>
      </c>
      <c r="K33" s="25">
        <f t="shared" si="1"/>
        <v>39.43917112156052</v>
      </c>
    </row>
    <row r="34" spans="1:11" ht="15.75" x14ac:dyDescent="0.25">
      <c r="A34" s="17"/>
      <c r="B34" s="17"/>
      <c r="C34" s="15"/>
      <c r="D34" s="14"/>
      <c r="E34" s="15" t="s">
        <v>119</v>
      </c>
      <c r="F34" s="15" t="s">
        <v>120</v>
      </c>
      <c r="G34" s="16">
        <v>80334.910039999944</v>
      </c>
      <c r="H34" s="16">
        <v>69266.661161000025</v>
      </c>
      <c r="I34" s="16">
        <v>85357.764528752043</v>
      </c>
      <c r="J34" s="24">
        <f t="shared" si="0"/>
        <v>16091.103367752017</v>
      </c>
      <c r="K34" s="25">
        <f t="shared" si="1"/>
        <v>23.230661183957825</v>
      </c>
    </row>
    <row r="35" spans="1:11" ht="15.75" x14ac:dyDescent="0.25">
      <c r="A35" s="17"/>
      <c r="B35" s="17"/>
      <c r="C35" s="15" t="s">
        <v>63</v>
      </c>
      <c r="D35" s="15" t="s">
        <v>64</v>
      </c>
      <c r="E35" s="15" t="s">
        <v>121</v>
      </c>
      <c r="F35" s="15" t="s">
        <v>158</v>
      </c>
      <c r="G35" s="16">
        <v>7639.1057800000008</v>
      </c>
      <c r="H35" s="16">
        <v>8977.9676631039983</v>
      </c>
      <c r="I35" s="16">
        <v>10197.669629611004</v>
      </c>
      <c r="J35" s="24">
        <f t="shared" si="0"/>
        <v>1219.7019665070056</v>
      </c>
      <c r="K35" s="25">
        <f t="shared" si="1"/>
        <v>13.585501889470075</v>
      </c>
    </row>
    <row r="36" spans="1:11" ht="15.75" x14ac:dyDescent="0.25">
      <c r="A36" s="17"/>
      <c r="B36" s="17"/>
      <c r="C36" s="15"/>
      <c r="D36" s="15"/>
      <c r="E36" s="15" t="s">
        <v>122</v>
      </c>
      <c r="F36" s="15" t="s">
        <v>123</v>
      </c>
      <c r="G36" s="16">
        <v>9333.7808600000008</v>
      </c>
      <c r="H36" s="16">
        <v>6434.3748944000017</v>
      </c>
      <c r="I36" s="16">
        <v>9468.6670037218355</v>
      </c>
      <c r="J36" s="24">
        <f t="shared" si="0"/>
        <v>3034.2921093218338</v>
      </c>
      <c r="K36" s="25">
        <f t="shared" si="1"/>
        <v>47.157527485112105</v>
      </c>
    </row>
    <row r="37" spans="1:11" ht="15.75" x14ac:dyDescent="0.25">
      <c r="A37" s="17"/>
      <c r="B37" s="17"/>
      <c r="C37" s="15" t="s">
        <v>65</v>
      </c>
      <c r="D37" s="15" t="s">
        <v>66</v>
      </c>
      <c r="E37" s="15" t="s">
        <v>124</v>
      </c>
      <c r="F37" s="15" t="s">
        <v>125</v>
      </c>
      <c r="G37" s="16">
        <v>145178.55528</v>
      </c>
      <c r="H37" s="16">
        <v>144694.14334999997</v>
      </c>
      <c r="I37" s="16">
        <v>168304.58255999995</v>
      </c>
      <c r="J37" s="24">
        <f t="shared" si="0"/>
        <v>23610.439209999982</v>
      </c>
      <c r="K37" s="25">
        <f t="shared" si="1"/>
        <v>16.317480903763194</v>
      </c>
    </row>
    <row r="38" spans="1:11" ht="15.75" x14ac:dyDescent="0.25">
      <c r="A38" s="17"/>
      <c r="B38" s="17"/>
      <c r="C38" s="15"/>
      <c r="D38" s="15"/>
      <c r="E38" s="15" t="s">
        <v>126</v>
      </c>
      <c r="F38" s="15" t="s">
        <v>127</v>
      </c>
      <c r="G38" s="16">
        <v>35540.755289999994</v>
      </c>
      <c r="H38" s="16">
        <v>35678.872075000021</v>
      </c>
      <c r="I38" s="16">
        <v>43096.701034719998</v>
      </c>
      <c r="J38" s="24">
        <f t="shared" si="0"/>
        <v>7417.8289597199764</v>
      </c>
      <c r="K38" s="25">
        <f t="shared" si="1"/>
        <v>20.790536607006715</v>
      </c>
    </row>
    <row r="39" spans="1:11" ht="15.75" x14ac:dyDescent="0.25">
      <c r="A39" s="17"/>
      <c r="B39" s="17"/>
      <c r="C39" s="15"/>
      <c r="D39" s="15"/>
      <c r="E39" s="15" t="s">
        <v>128</v>
      </c>
      <c r="F39" s="15" t="s">
        <v>129</v>
      </c>
      <c r="G39" s="16">
        <v>54912.557020000007</v>
      </c>
      <c r="H39" s="16">
        <v>24104.734485000015</v>
      </c>
      <c r="I39" s="16">
        <v>37910.993165332991</v>
      </c>
      <c r="J39" s="24">
        <f t="shared" si="0"/>
        <v>13806.258680332976</v>
      </c>
      <c r="K39" s="25">
        <f t="shared" si="1"/>
        <v>57.276128425825988</v>
      </c>
    </row>
    <row r="40" spans="1:11" ht="15.75" x14ac:dyDescent="0.25">
      <c r="A40" s="17"/>
      <c r="B40" s="17"/>
      <c r="C40" s="15" t="s">
        <v>67</v>
      </c>
      <c r="D40" s="15" t="s">
        <v>68</v>
      </c>
      <c r="E40" s="15" t="s">
        <v>130</v>
      </c>
      <c r="F40" s="15" t="s">
        <v>131</v>
      </c>
      <c r="G40" s="27">
        <f>56353.39576+296.87</f>
        <v>56650.265760000002</v>
      </c>
      <c r="H40" s="27">
        <f>39393.820279+308.23</f>
        <v>39702.050279000003</v>
      </c>
      <c r="I40" s="27">
        <v>96507.605446322035</v>
      </c>
      <c r="J40" s="28">
        <f t="shared" si="0"/>
        <v>56805.555167322033</v>
      </c>
      <c r="K40" s="25">
        <f t="shared" si="1"/>
        <v>143.07965147424326</v>
      </c>
    </row>
    <row r="41" spans="1:11" ht="15.75" x14ac:dyDescent="0.25">
      <c r="A41" s="17" t="s">
        <v>69</v>
      </c>
      <c r="B41" s="17" t="s">
        <v>70</v>
      </c>
      <c r="C41" s="15" t="s">
        <v>71</v>
      </c>
      <c r="D41" s="15" t="s">
        <v>72</v>
      </c>
      <c r="E41" s="15" t="s">
        <v>132</v>
      </c>
      <c r="F41" s="15" t="s">
        <v>146</v>
      </c>
      <c r="G41" s="16">
        <v>10577.39366</v>
      </c>
      <c r="H41" s="16">
        <v>8172.9450429999952</v>
      </c>
      <c r="I41" s="16">
        <v>9951.4316371199966</v>
      </c>
      <c r="J41" s="24">
        <f t="shared" si="0"/>
        <v>1778.4865941200014</v>
      </c>
      <c r="K41" s="25">
        <f t="shared" si="1"/>
        <v>21.760657691479878</v>
      </c>
    </row>
    <row r="42" spans="1:11" ht="63" x14ac:dyDescent="0.25">
      <c r="A42" s="17" t="s">
        <v>73</v>
      </c>
      <c r="B42" s="18" t="s">
        <v>74</v>
      </c>
      <c r="C42" s="15" t="s">
        <v>75</v>
      </c>
      <c r="D42" s="14" t="s">
        <v>76</v>
      </c>
      <c r="E42" s="15" t="s">
        <v>133</v>
      </c>
      <c r="F42" s="15" t="s">
        <v>134</v>
      </c>
      <c r="G42" s="16">
        <v>9552.8529699999999</v>
      </c>
      <c r="H42" s="16">
        <v>9552.8529699999999</v>
      </c>
      <c r="I42" s="16">
        <v>9552.8529699999999</v>
      </c>
      <c r="J42" s="24">
        <f t="shared" si="0"/>
        <v>0</v>
      </c>
      <c r="K42" s="25">
        <f t="shared" si="1"/>
        <v>0</v>
      </c>
    </row>
    <row r="43" spans="1:11" ht="30.75" x14ac:dyDescent="0.25">
      <c r="A43" s="17"/>
      <c r="B43" s="18"/>
      <c r="C43" s="15" t="s">
        <v>77</v>
      </c>
      <c r="D43" s="14" t="s">
        <v>78</v>
      </c>
      <c r="E43" s="15" t="s">
        <v>135</v>
      </c>
      <c r="F43" s="15" t="s">
        <v>136</v>
      </c>
      <c r="G43" s="16">
        <v>100900.33987</v>
      </c>
      <c r="H43" s="16">
        <v>78205.878935519999</v>
      </c>
      <c r="I43" s="16">
        <v>88769.270432744001</v>
      </c>
      <c r="J43" s="24">
        <f t="shared" si="0"/>
        <v>10563.391497224002</v>
      </c>
      <c r="K43" s="25">
        <f t="shared" si="1"/>
        <v>13.507157826246562</v>
      </c>
    </row>
    <row r="44" spans="1:11" s="22" customFormat="1" ht="15.75" x14ac:dyDescent="0.25">
      <c r="A44" s="17"/>
      <c r="B44" s="17"/>
      <c r="C44" s="17"/>
      <c r="D44" s="17"/>
      <c r="E44" s="17"/>
      <c r="F44" s="17" t="s">
        <v>38</v>
      </c>
      <c r="G44" s="23">
        <f>SUM(G7:G43)</f>
        <v>3736683.9849999994</v>
      </c>
      <c r="H44" s="23">
        <f>SUM(H7:H43)</f>
        <v>2860457.8715558606</v>
      </c>
      <c r="I44" s="23">
        <f>SUM(I7:I43)</f>
        <v>4469005.1750020264</v>
      </c>
      <c r="J44" s="23">
        <f>SUM(J7:J43)</f>
        <v>1608547.3034461644</v>
      </c>
      <c r="K44" s="26">
        <f t="shared" si="1"/>
        <v>56.233909942929671</v>
      </c>
    </row>
    <row r="47" spans="1:11" ht="15.75" x14ac:dyDescent="0.25">
      <c r="B47" s="29" t="s">
        <v>200</v>
      </c>
      <c r="C47"/>
      <c r="D47"/>
      <c r="E47"/>
      <c r="F47"/>
      <c r="G47" s="10" t="s">
        <v>203</v>
      </c>
    </row>
  </sheetData>
  <mergeCells count="2">
    <mergeCell ref="E4:F4"/>
    <mergeCell ref="B5:K5"/>
  </mergeCells>
  <hyperlinks>
    <hyperlink ref="B47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economica2020</vt:lpstr>
      <vt:lpstr>administrativa2020</vt:lpstr>
      <vt:lpstr>administrativa (COG capitulo)</vt:lpstr>
      <vt:lpstr>funcional2020</vt:lpstr>
    </vt:vector>
  </TitlesOfParts>
  <Company>msp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Guajardo Cavazos</dc:creator>
  <cp:lastModifiedBy>ACER</cp:lastModifiedBy>
  <dcterms:created xsi:type="dcterms:W3CDTF">2020-08-03T19:34:45Z</dcterms:created>
  <dcterms:modified xsi:type="dcterms:W3CDTF">2020-08-07T16:29:05Z</dcterms:modified>
</cp:coreProperties>
</file>